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62857\Downloads\"/>
    </mc:Choice>
  </mc:AlternateContent>
  <xr:revisionPtr revIDLastSave="0" documentId="13_ncr:1_{086DD48A-180B-4457-8995-10AF2939FD89}" xr6:coauthVersionLast="47" xr6:coauthVersionMax="47" xr10:uidLastSave="{00000000-0000-0000-0000-000000000000}"/>
  <bookViews>
    <workbookView xWindow="-120" yWindow="-120" windowWidth="20730" windowHeight="11040" tabRatio="767" firstSheet="1" activeTab="1" xr2:uid="{00000000-000D-0000-FFFF-FFFF00000000}"/>
  </bookViews>
  <sheets>
    <sheet name="CURUP" sheetId="19" state="hidden" r:id="rId1"/>
    <sheet name="KAB" sheetId="2" r:id="rId2"/>
    <sheet name="CURUP SELATAN" sheetId="28" state="hidden" r:id="rId3"/>
    <sheet name="CURUP UTARA" sheetId="27" state="hidden" r:id="rId4"/>
    <sheet name="CURUP TIMUR" sheetId="18" state="hidden" r:id="rId5"/>
    <sheet name="CURUP TENGAH" sheetId="22" state="hidden" r:id="rId6"/>
    <sheet name="SELUPU REJANG" sheetId="29" state="hidden" r:id="rId7"/>
    <sheet name="SINDANG KELINGI" sheetId="32" state="hidden" r:id="rId8"/>
    <sheet name="BERMANI ULU" sheetId="30" state="hidden" r:id="rId9"/>
    <sheet name="BUR" sheetId="31" state="hidden" r:id="rId10"/>
    <sheet name="SINDANG DATARAN " sheetId="33" state="hidden" r:id="rId11"/>
    <sheet name="SINDANG BELITI ULU" sheetId="34" state="hidden" r:id="rId12"/>
    <sheet name="BINDURIANG" sheetId="35" state="hidden" r:id="rId13"/>
    <sheet name="PUT " sheetId="36" state="hidden" r:id="rId14"/>
    <sheet name="SINDANG BELITI ILIR" sheetId="37" state="hidden" r:id="rId15"/>
    <sheet name="KOTA PADANG" sheetId="25" state="hidden" r:id="rId16"/>
  </sheets>
  <definedNames>
    <definedName name="_xlnm.Print_Area" localSheetId="8">'BERMANI ULU'!$A$1:$Y$459</definedName>
    <definedName name="_xlnm.Print_Area" localSheetId="12">BINDURIANG!$A$1:$Y$561</definedName>
    <definedName name="_xlnm.Print_Area" localSheetId="9">BUR!$A$1:$W$413</definedName>
    <definedName name="_xlnm.Print_Area" localSheetId="0">CURUP!$A$1:$T$135</definedName>
    <definedName name="_xlnm.Print_Area" localSheetId="2">'CURUP SELATAN'!$A$1:$T$486</definedName>
    <definedName name="_xlnm.Print_Area" localSheetId="5">'CURUP TENGAH'!$A$1:$T$255</definedName>
    <definedName name="_xlnm.Print_Area" localSheetId="4">'CURUP TIMUR'!$A$1:$T$331</definedName>
    <definedName name="_xlnm.Print_Area" localSheetId="3">'CURUP UTARA'!$A$1:$W$462</definedName>
    <definedName name="_xlnm.Print_Area" localSheetId="1">KAB!$A$1:$T$745</definedName>
    <definedName name="_xlnm.Print_Area" localSheetId="15">'KOTA PADANG'!$A$1:$W$417</definedName>
    <definedName name="_xlnm.Print_Area" localSheetId="13">'PUT '!$A$1:$X$556</definedName>
    <definedName name="_xlnm.Print_Area" localSheetId="6">'SELUPU REJANG'!$A$1:$T$477</definedName>
    <definedName name="_xlnm.Print_Area" localSheetId="14">'SINDANG BELITI ILIR'!$A$1:$W$416</definedName>
    <definedName name="_xlnm.Print_Area" localSheetId="11">'SINDANG BELITI ULU'!$A$1:$X$562</definedName>
    <definedName name="_xlnm.Print_Area" localSheetId="10">'SINDANG DATARAN '!$A$1:$T$335</definedName>
    <definedName name="_xlnm.Print_Area" localSheetId="7">'SINDANG KELINGI'!$A$1:$X$323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31" i="33" l="1"/>
  <c r="N289" i="36"/>
  <c r="N290" i="36"/>
  <c r="N291" i="36"/>
  <c r="N292" i="36"/>
  <c r="N293" i="36"/>
  <c r="N294" i="36"/>
  <c r="N295" i="36"/>
  <c r="N296" i="36"/>
  <c r="N297" i="36"/>
  <c r="N298" i="36"/>
  <c r="N299" i="36"/>
  <c r="N300" i="36"/>
  <c r="N301" i="36"/>
  <c r="N302" i="36"/>
  <c r="N288" i="36"/>
  <c r="N274" i="34"/>
  <c r="N275" i="34"/>
  <c r="N276" i="34"/>
  <c r="N277" i="34"/>
  <c r="N278" i="34"/>
  <c r="N279" i="34"/>
  <c r="N280" i="34"/>
  <c r="N281" i="34"/>
  <c r="N273" i="34"/>
  <c r="N231" i="31"/>
  <c r="N232" i="31"/>
  <c r="N233" i="31"/>
  <c r="N234" i="31"/>
  <c r="N235" i="31"/>
  <c r="N230" i="31"/>
  <c r="N146" i="30"/>
  <c r="N147" i="30"/>
  <c r="N148" i="30"/>
  <c r="N149" i="30"/>
  <c r="N150" i="30"/>
  <c r="N151" i="30"/>
  <c r="N152" i="30"/>
  <c r="N153" i="30"/>
  <c r="N154" i="30"/>
  <c r="N155" i="30"/>
  <c r="N145" i="30"/>
  <c r="N203" i="29"/>
  <c r="N202" i="29"/>
  <c r="N196" i="29"/>
  <c r="N195" i="29"/>
  <c r="N192" i="29"/>
  <c r="N153" i="22"/>
  <c r="N191" i="18"/>
  <c r="O214" i="36"/>
  <c r="O22" i="36"/>
  <c r="O275" i="2"/>
  <c r="N64" i="35"/>
  <c r="N62" i="35"/>
  <c r="N437" i="34"/>
  <c r="N438" i="34"/>
  <c r="N436" i="34"/>
  <c r="N396" i="34"/>
  <c r="N397" i="34"/>
  <c r="N398" i="34"/>
  <c r="N399" i="34"/>
  <c r="N400" i="34"/>
  <c r="N401" i="34"/>
  <c r="N395" i="34"/>
  <c r="N356" i="34"/>
  <c r="N357" i="34"/>
  <c r="N358" i="34"/>
  <c r="N359" i="34"/>
  <c r="N360" i="34"/>
  <c r="N361" i="34"/>
  <c r="N362" i="34"/>
  <c r="N355" i="34"/>
  <c r="N315" i="34"/>
  <c r="N316" i="34"/>
  <c r="N317" i="34"/>
  <c r="N318" i="34"/>
  <c r="N319" i="34"/>
  <c r="N320" i="34"/>
  <c r="N321" i="34"/>
  <c r="N322" i="34"/>
  <c r="N314" i="34"/>
  <c r="N231" i="34"/>
  <c r="N232" i="34"/>
  <c r="N233" i="34"/>
  <c r="N234" i="34"/>
  <c r="N235" i="34"/>
  <c r="N236" i="34"/>
  <c r="N237" i="34"/>
  <c r="N238" i="34"/>
  <c r="N230" i="34"/>
  <c r="N194" i="34"/>
  <c r="N147" i="34"/>
  <c r="N148" i="34"/>
  <c r="N149" i="34"/>
  <c r="N150" i="34"/>
  <c r="N151" i="34"/>
  <c r="N152" i="34"/>
  <c r="N153" i="34"/>
  <c r="N154" i="34"/>
  <c r="N146" i="34"/>
  <c r="N105" i="34"/>
  <c r="N106" i="34"/>
  <c r="N107" i="34"/>
  <c r="N108" i="34"/>
  <c r="N109" i="34"/>
  <c r="N110" i="34"/>
  <c r="N111" i="34"/>
  <c r="N112" i="34"/>
  <c r="N104" i="34"/>
  <c r="N63" i="34"/>
  <c r="N64" i="34"/>
  <c r="N65" i="34"/>
  <c r="N62" i="34"/>
  <c r="N316" i="33"/>
  <c r="N317" i="33"/>
  <c r="N318" i="33"/>
  <c r="N315" i="33"/>
  <c r="N276" i="33"/>
  <c r="N189" i="33"/>
  <c r="N190" i="33"/>
  <c r="N191" i="33"/>
  <c r="N192" i="33"/>
  <c r="N193" i="33"/>
  <c r="N188" i="33"/>
  <c r="N105" i="33"/>
  <c r="N106" i="33"/>
  <c r="N107" i="33"/>
  <c r="N108" i="33"/>
  <c r="N109" i="33"/>
  <c r="N104" i="33"/>
  <c r="N63" i="33"/>
  <c r="N64" i="33"/>
  <c r="N65" i="33"/>
  <c r="N66" i="33"/>
  <c r="N67" i="33"/>
  <c r="N62" i="33"/>
  <c r="N318" i="31"/>
  <c r="N272" i="31"/>
  <c r="N273" i="31"/>
  <c r="N274" i="31"/>
  <c r="N275" i="31"/>
  <c r="N276" i="31"/>
  <c r="N277" i="31"/>
  <c r="N278" i="31"/>
  <c r="N279" i="31"/>
  <c r="N280" i="31"/>
  <c r="N271" i="31"/>
  <c r="N147" i="31"/>
  <c r="N148" i="31"/>
  <c r="N149" i="31"/>
  <c r="N150" i="31"/>
  <c r="N151" i="31"/>
  <c r="N152" i="31"/>
  <c r="N153" i="31"/>
  <c r="N154" i="31"/>
  <c r="N155" i="31"/>
  <c r="N146" i="31"/>
  <c r="N106" i="31"/>
  <c r="N105" i="31"/>
  <c r="N63" i="31"/>
  <c r="N64" i="31"/>
  <c r="N65" i="31"/>
  <c r="N66" i="31"/>
  <c r="N62" i="31"/>
  <c r="N396" i="30"/>
  <c r="N397" i="30"/>
  <c r="N398" i="30"/>
  <c r="N399" i="30"/>
  <c r="N400" i="30"/>
  <c r="N401" i="30"/>
  <c r="N402" i="30"/>
  <c r="N403" i="30"/>
  <c r="N404" i="30"/>
  <c r="N395" i="30"/>
  <c r="N321" i="30"/>
  <c r="N320" i="30"/>
  <c r="N193" i="30"/>
  <c r="N194" i="30"/>
  <c r="N195" i="30"/>
  <c r="N196" i="30"/>
  <c r="N185" i="30"/>
  <c r="N63" i="30"/>
  <c r="N64" i="30"/>
  <c r="N65" i="30"/>
  <c r="N66" i="30"/>
  <c r="N67" i="30"/>
  <c r="N68" i="30"/>
  <c r="N69" i="30"/>
  <c r="N70" i="30"/>
  <c r="N71" i="30"/>
  <c r="N72" i="30"/>
  <c r="N73" i="30"/>
  <c r="N62" i="30"/>
  <c r="N266" i="32"/>
  <c r="N267" i="32"/>
  <c r="N268" i="32"/>
  <c r="N269" i="32"/>
  <c r="N270" i="32"/>
  <c r="N271" i="32"/>
  <c r="N272" i="32"/>
  <c r="N265" i="32"/>
  <c r="N222" i="32"/>
  <c r="N223" i="32"/>
  <c r="N224" i="32"/>
  <c r="N225" i="32"/>
  <c r="N226" i="32"/>
  <c r="N227" i="32"/>
  <c r="N228" i="32"/>
  <c r="N229" i="32"/>
  <c r="N230" i="32"/>
  <c r="N221" i="32"/>
  <c r="N182" i="32"/>
  <c r="N183" i="32"/>
  <c r="N184" i="32"/>
  <c r="N185" i="32"/>
  <c r="N186" i="32"/>
  <c r="N187" i="32"/>
  <c r="N188" i="32"/>
  <c r="N189" i="32"/>
  <c r="N181" i="32"/>
  <c r="N63" i="32"/>
  <c r="N64" i="32"/>
  <c r="N65" i="32"/>
  <c r="N66" i="32"/>
  <c r="N67" i="32"/>
  <c r="N68" i="32"/>
  <c r="N69" i="32"/>
  <c r="N70" i="32"/>
  <c r="N71" i="32"/>
  <c r="N62" i="32"/>
  <c r="N423" i="29"/>
  <c r="N424" i="29"/>
  <c r="N425" i="29"/>
  <c r="N426" i="29"/>
  <c r="N427" i="29"/>
  <c r="N428" i="29"/>
  <c r="N429" i="29"/>
  <c r="N430" i="29"/>
  <c r="N431" i="29"/>
  <c r="N432" i="29"/>
  <c r="N433" i="29"/>
  <c r="N434" i="29"/>
  <c r="N435" i="29"/>
  <c r="N422" i="29"/>
  <c r="N378" i="29"/>
  <c r="N376" i="29"/>
  <c r="N328" i="29"/>
  <c r="N329" i="29"/>
  <c r="N330" i="29"/>
  <c r="N334" i="29"/>
  <c r="N335" i="29"/>
  <c r="N338" i="29"/>
  <c r="N339" i="29"/>
  <c r="N325" i="29"/>
  <c r="N236" i="29"/>
  <c r="N237" i="29"/>
  <c r="N238" i="29"/>
  <c r="N239" i="29"/>
  <c r="N240" i="29"/>
  <c r="N241" i="29"/>
  <c r="N242" i="29"/>
  <c r="N243" i="29"/>
  <c r="N244" i="29"/>
  <c r="N245" i="29"/>
  <c r="N246" i="29"/>
  <c r="N247" i="29"/>
  <c r="N248" i="29"/>
  <c r="N249" i="29"/>
  <c r="N235" i="29"/>
  <c r="N151" i="29"/>
  <c r="N152" i="29"/>
  <c r="N153" i="29"/>
  <c r="N154" i="29"/>
  <c r="N155" i="29"/>
  <c r="N156" i="29"/>
  <c r="N150" i="29"/>
  <c r="N63" i="29"/>
  <c r="N64" i="29"/>
  <c r="N65" i="29"/>
  <c r="N66" i="29"/>
  <c r="N67" i="29"/>
  <c r="N68" i="29"/>
  <c r="N69" i="29"/>
  <c r="N70" i="29"/>
  <c r="N71" i="29"/>
  <c r="N72" i="29"/>
  <c r="N73" i="29"/>
  <c r="N74" i="29"/>
  <c r="N75" i="29"/>
  <c r="N76" i="29"/>
  <c r="N77" i="29"/>
  <c r="N62" i="29"/>
  <c r="N236" i="22"/>
  <c r="N190" i="22"/>
  <c r="N191" i="22"/>
  <c r="N192" i="22"/>
  <c r="N193" i="22"/>
  <c r="N189" i="22"/>
  <c r="N65" i="22"/>
  <c r="N66" i="22"/>
  <c r="N67" i="22"/>
  <c r="N68" i="22"/>
  <c r="N69" i="22"/>
  <c r="N70" i="22"/>
  <c r="N71" i="22"/>
  <c r="N64" i="22"/>
  <c r="N278" i="18"/>
  <c r="N280" i="18"/>
  <c r="N28" i="18" s="1"/>
  <c r="N561" i="2" s="1"/>
  <c r="N233" i="18"/>
  <c r="N234" i="18"/>
  <c r="N235" i="18"/>
  <c r="N232" i="18"/>
  <c r="N150" i="18"/>
  <c r="N66" i="18"/>
  <c r="N67" i="18"/>
  <c r="N68" i="18"/>
  <c r="N69" i="18"/>
  <c r="N70" i="18"/>
  <c r="N65" i="18"/>
  <c r="N235" i="27"/>
  <c r="N236" i="27"/>
  <c r="N238" i="27"/>
  <c r="N242" i="27"/>
  <c r="N234" i="27"/>
  <c r="N195" i="27"/>
  <c r="N196" i="27"/>
  <c r="N200" i="27"/>
  <c r="N191" i="27"/>
  <c r="N63" i="27"/>
  <c r="N64" i="27"/>
  <c r="N65" i="27"/>
  <c r="N66" i="27"/>
  <c r="N67" i="27"/>
  <c r="N68" i="27"/>
  <c r="N69" i="27"/>
  <c r="N70" i="27"/>
  <c r="N71" i="27"/>
  <c r="N72" i="27"/>
  <c r="N73" i="27"/>
  <c r="N74" i="27"/>
  <c r="N75" i="27"/>
  <c r="N62" i="27"/>
  <c r="N400" i="28"/>
  <c r="N401" i="28"/>
  <c r="N402" i="28"/>
  <c r="N399" i="28"/>
  <c r="N360" i="28"/>
  <c r="N361" i="28"/>
  <c r="N362" i="28"/>
  <c r="N359" i="28"/>
  <c r="N319" i="28"/>
  <c r="N320" i="28"/>
  <c r="N321" i="28"/>
  <c r="N318" i="28"/>
  <c r="N277" i="28"/>
  <c r="N278" i="28"/>
  <c r="N279" i="28"/>
  <c r="N276" i="28"/>
  <c r="N273" i="28"/>
  <c r="N195" i="28"/>
  <c r="N194" i="28"/>
  <c r="N192" i="28"/>
  <c r="N189" i="28"/>
  <c r="N114" i="28"/>
  <c r="N69" i="28"/>
  <c r="N70" i="28"/>
  <c r="N71" i="28"/>
  <c r="N72" i="28"/>
  <c r="N68" i="28"/>
  <c r="N63" i="19"/>
  <c r="M214" i="36"/>
  <c r="M251" i="29"/>
  <c r="R214" i="36"/>
  <c r="Q282" i="31"/>
  <c r="Q232" i="32"/>
  <c r="Q26" i="32" s="1"/>
  <c r="Q468" i="2" s="1"/>
  <c r="Q251" i="29"/>
  <c r="Q26" i="29" s="1"/>
  <c r="Q465" i="2" s="1"/>
  <c r="Q115" i="25"/>
  <c r="Q19" i="25"/>
  <c r="Q179" i="2" s="1"/>
  <c r="Q117" i="37"/>
  <c r="Q19" i="37"/>
  <c r="Q178" i="2" s="1"/>
  <c r="Q126" i="36"/>
  <c r="Q19" i="36"/>
  <c r="Q177" i="2" s="1"/>
  <c r="Q114" i="34"/>
  <c r="Q19" i="34" s="1"/>
  <c r="Q175" i="2" s="1"/>
  <c r="Q111" i="35"/>
  <c r="O113" i="32"/>
  <c r="O21" i="32"/>
  <c r="O124" i="2" s="1"/>
  <c r="M197" i="34"/>
  <c r="M22" i="34" s="1"/>
  <c r="G192" i="37"/>
  <c r="O238" i="33"/>
  <c r="M73" i="19"/>
  <c r="M20" i="19" s="1"/>
  <c r="R199" i="25"/>
  <c r="Q156" i="34"/>
  <c r="Q20" i="34" s="1"/>
  <c r="Q155" i="35"/>
  <c r="Q20" i="35"/>
  <c r="Q78" i="2" s="1"/>
  <c r="Q77" i="27"/>
  <c r="Q20" i="27"/>
  <c r="Q69" i="2" s="1"/>
  <c r="Q157" i="31"/>
  <c r="Q20" i="31"/>
  <c r="Q74" i="2" s="1"/>
  <c r="Q73" i="32"/>
  <c r="Q20" i="32" s="1"/>
  <c r="Q75" i="2" s="1"/>
  <c r="Q73" i="37"/>
  <c r="Q18" i="37" s="1"/>
  <c r="Q227" i="2" s="1"/>
  <c r="Q73" i="25"/>
  <c r="Q18" i="25" s="1"/>
  <c r="Q228" i="2"/>
  <c r="Q79" i="29"/>
  <c r="Q20" i="29" s="1"/>
  <c r="Q72" i="2" s="1"/>
  <c r="Q77" i="30"/>
  <c r="Q20" i="30" s="1"/>
  <c r="Q73" i="2" s="1"/>
  <c r="Q69" i="33"/>
  <c r="Q20" i="33"/>
  <c r="I409" i="30"/>
  <c r="H409" i="30"/>
  <c r="E72" i="34"/>
  <c r="G405" i="30"/>
  <c r="G397" i="30"/>
  <c r="G396" i="30"/>
  <c r="M74" i="28"/>
  <c r="M20" i="28" s="1"/>
  <c r="Q28" i="2"/>
  <c r="Q24" i="36"/>
  <c r="Q373" i="2" s="1"/>
  <c r="Q24" i="25"/>
  <c r="Q375" i="2"/>
  <c r="Q24" i="37"/>
  <c r="Q374" i="2" s="1"/>
  <c r="Q24" i="35"/>
  <c r="Q372" i="2" s="1"/>
  <c r="Q24" i="34"/>
  <c r="Q371" i="2"/>
  <c r="Q24" i="31"/>
  <c r="Q24" i="30"/>
  <c r="Q368" i="2" s="1"/>
  <c r="Q24" i="32"/>
  <c r="Q369" i="2" s="1"/>
  <c r="Q24" i="29"/>
  <c r="Q366" i="2" s="1"/>
  <c r="Q24" i="22"/>
  <c r="Q365" i="2"/>
  <c r="Q24" i="18"/>
  <c r="Q364" i="2" s="1"/>
  <c r="Q24" i="27"/>
  <c r="Q363" i="2" s="1"/>
  <c r="Q277" i="2"/>
  <c r="Q264" i="2"/>
  <c r="P81" i="2"/>
  <c r="P80" i="2"/>
  <c r="Q28" i="25"/>
  <c r="Q572" i="2" s="1"/>
  <c r="Q26" i="25"/>
  <c r="Q474" i="2" s="1"/>
  <c r="Q23" i="25"/>
  <c r="Q326" i="2" s="1"/>
  <c r="Q22" i="25"/>
  <c r="Q20" i="25"/>
  <c r="Q81" i="2" s="1"/>
  <c r="Q28" i="37"/>
  <c r="Q571" i="2" s="1"/>
  <c r="Q26" i="37"/>
  <c r="Q473" i="2" s="1"/>
  <c r="Q23" i="37"/>
  <c r="Q325" i="2" s="1"/>
  <c r="Q22" i="37"/>
  <c r="Q276" i="2" s="1"/>
  <c r="Q20" i="37"/>
  <c r="Q80" i="2" s="1"/>
  <c r="Q32" i="36"/>
  <c r="Q717" i="2" s="1"/>
  <c r="Q28" i="36"/>
  <c r="Q570" i="2" s="1"/>
  <c r="Q26" i="36"/>
  <c r="Q472" i="2" s="1"/>
  <c r="Q23" i="36"/>
  <c r="Q324" i="2" s="1"/>
  <c r="Q22" i="36"/>
  <c r="Q275" i="2" s="1"/>
  <c r="Q20" i="36"/>
  <c r="Q79" i="2" s="1"/>
  <c r="Q18" i="36"/>
  <c r="Q226" i="2" s="1"/>
  <c r="Q32" i="35"/>
  <c r="Q716" i="2" s="1"/>
  <c r="Q28" i="35"/>
  <c r="Q569" i="2" s="1"/>
  <c r="Q26" i="35"/>
  <c r="Q471" i="2" s="1"/>
  <c r="Q23" i="35"/>
  <c r="Q323" i="2" s="1"/>
  <c r="Q22" i="35"/>
  <c r="Q274" i="2" s="1"/>
  <c r="Q19" i="35"/>
  <c r="Q176" i="2" s="1"/>
  <c r="Q18" i="35"/>
  <c r="Q225" i="2" s="1"/>
  <c r="Q32" i="34"/>
  <c r="Q715" i="2" s="1"/>
  <c r="Q30" i="34"/>
  <c r="Q666" i="2" s="1"/>
  <c r="Q28" i="34"/>
  <c r="Q568" i="2" s="1"/>
  <c r="Q26" i="34"/>
  <c r="Q470" i="2" s="1"/>
  <c r="Q23" i="34"/>
  <c r="Q322" i="2" s="1"/>
  <c r="Q22" i="34"/>
  <c r="Q273" i="2" s="1"/>
  <c r="Q18" i="34"/>
  <c r="Q224" i="2" s="1"/>
  <c r="Q30" i="33"/>
  <c r="Q665" i="2" s="1"/>
  <c r="Q28" i="33"/>
  <c r="Q567" i="2" s="1"/>
  <c r="Q26" i="33"/>
  <c r="Q469" i="2" s="1"/>
  <c r="Q22" i="33"/>
  <c r="Q272" i="2"/>
  <c r="Q21" i="33"/>
  <c r="Q125" i="2" s="1"/>
  <c r="Q32" i="31"/>
  <c r="Q712" i="2" s="1"/>
  <c r="Q26" i="31"/>
  <c r="Q467" i="2" s="1"/>
  <c r="Q22" i="31"/>
  <c r="Q270" i="2" s="1"/>
  <c r="Q19" i="31"/>
  <c r="Q172" i="2" s="1"/>
  <c r="Q18" i="31"/>
  <c r="Q221" i="2" s="1"/>
  <c r="Q30" i="30"/>
  <c r="Q662" i="2" s="1"/>
  <c r="Q26" i="30"/>
  <c r="Q466" i="2" s="1"/>
  <c r="Q22" i="30"/>
  <c r="Q269" i="2" s="1"/>
  <c r="Q21" i="30"/>
  <c r="Q122" i="2" s="1"/>
  <c r="Q30" i="32"/>
  <c r="Q664" i="2"/>
  <c r="Q23" i="32"/>
  <c r="Q320" i="2" s="1"/>
  <c r="Q22" i="32"/>
  <c r="Q271" i="2" s="1"/>
  <c r="Q21" i="32"/>
  <c r="Q124" i="2" s="1"/>
  <c r="Q32" i="29"/>
  <c r="Q710" i="2" s="1"/>
  <c r="Q30" i="29"/>
  <c r="Q661" i="2" s="1"/>
  <c r="Q23" i="29"/>
  <c r="Q317" i="2" s="1"/>
  <c r="Q22" i="29"/>
  <c r="Q268" i="2" s="1"/>
  <c r="Q21" i="29"/>
  <c r="Q121" i="2" s="1"/>
  <c r="Q30" i="22"/>
  <c r="Q660" i="2"/>
  <c r="Q26" i="22"/>
  <c r="Q464" i="2" s="1"/>
  <c r="Q23" i="22"/>
  <c r="Q316" i="2" s="1"/>
  <c r="Q20" i="22"/>
  <c r="Q71" i="2" s="1"/>
  <c r="Q28" i="18"/>
  <c r="Q561" i="2" s="1"/>
  <c r="Q26" i="18"/>
  <c r="Q463" i="2" s="1"/>
  <c r="Q23" i="18"/>
  <c r="Q315" i="2" s="1"/>
  <c r="Q22" i="18"/>
  <c r="Q266" i="2" s="1"/>
  <c r="Q20" i="18"/>
  <c r="Q70" i="2" s="1"/>
  <c r="Q28" i="27"/>
  <c r="Q560" i="2" s="1"/>
  <c r="Q26" i="27"/>
  <c r="Q462" i="2" s="1"/>
  <c r="Q22" i="27"/>
  <c r="Q265" i="2" s="1"/>
  <c r="Q30" i="28"/>
  <c r="Q657" i="2"/>
  <c r="Q29" i="28"/>
  <c r="Q608" i="2" s="1"/>
  <c r="Q623" i="2" s="1"/>
  <c r="Q30" i="2" s="1"/>
  <c r="Q28" i="28"/>
  <c r="Q559" i="2" s="1"/>
  <c r="Q26" i="28"/>
  <c r="Q461" i="2"/>
  <c r="Q24" i="28"/>
  <c r="Q362" i="2" s="1"/>
  <c r="Q23" i="28"/>
  <c r="Q313" i="2" s="1"/>
  <c r="Q22" i="28"/>
  <c r="Q21" i="28"/>
  <c r="Q117" i="2" s="1"/>
  <c r="Q20" i="28"/>
  <c r="Q68" i="2"/>
  <c r="Q118" i="19"/>
  <c r="Q23" i="19" s="1"/>
  <c r="Q73" i="19"/>
  <c r="Q20" i="19" s="1"/>
  <c r="Q67" i="2" s="1"/>
  <c r="N210" i="36"/>
  <c r="N203" i="36"/>
  <c r="N122" i="36"/>
  <c r="N118" i="36"/>
  <c r="N115" i="36"/>
  <c r="O197" i="34"/>
  <c r="O22" i="34" s="1"/>
  <c r="O273" i="2" s="1"/>
  <c r="M274" i="32"/>
  <c r="M232" i="32"/>
  <c r="O152" i="32"/>
  <c r="O22" i="32" s="1"/>
  <c r="O271" i="2" s="1"/>
  <c r="M152" i="32"/>
  <c r="M22" i="32" s="1"/>
  <c r="M271" i="2" s="1"/>
  <c r="N102" i="32"/>
  <c r="N111" i="32"/>
  <c r="L113" i="32"/>
  <c r="L21" i="32" s="1"/>
  <c r="L124" i="2" s="1"/>
  <c r="M73" i="32"/>
  <c r="M20" i="32" s="1"/>
  <c r="M75" i="2" s="1"/>
  <c r="L166" i="29"/>
  <c r="M122" i="29"/>
  <c r="M22" i="29" s="1"/>
  <c r="M268" i="2" s="1"/>
  <c r="M79" i="29"/>
  <c r="M20" i="29" s="1"/>
  <c r="M72" i="2" s="1"/>
  <c r="D18" i="36"/>
  <c r="D81" i="36"/>
  <c r="E81" i="36"/>
  <c r="E18" i="36" s="1"/>
  <c r="E226" i="2" s="1"/>
  <c r="G203" i="36"/>
  <c r="O264" i="32"/>
  <c r="O263" i="32"/>
  <c r="O180" i="32"/>
  <c r="N193" i="29"/>
  <c r="N194" i="29"/>
  <c r="N197" i="29"/>
  <c r="N198" i="29"/>
  <c r="N199" i="29"/>
  <c r="N200" i="29"/>
  <c r="N201" i="29"/>
  <c r="N204" i="29"/>
  <c r="N205" i="29"/>
  <c r="N206" i="29"/>
  <c r="P26" i="2"/>
  <c r="D26" i="2"/>
  <c r="P32" i="27"/>
  <c r="P707" i="2" s="1"/>
  <c r="S32" i="27"/>
  <c r="P30" i="27"/>
  <c r="P658" i="2" s="1"/>
  <c r="P27" i="27"/>
  <c r="P25" i="27"/>
  <c r="P413" i="2" s="1"/>
  <c r="P23" i="27"/>
  <c r="P314" i="2" s="1"/>
  <c r="J23" i="27"/>
  <c r="J314" i="2" s="1"/>
  <c r="O411" i="27"/>
  <c r="O30" i="27" s="1"/>
  <c r="O658" i="2" s="1"/>
  <c r="K359" i="27"/>
  <c r="R453" i="27"/>
  <c r="R32" i="27" s="1"/>
  <c r="R707" i="2" s="1"/>
  <c r="O453" i="27"/>
  <c r="O32" i="27"/>
  <c r="O707" i="2" s="1"/>
  <c r="M453" i="27"/>
  <c r="M32" i="27" s="1"/>
  <c r="L453" i="27"/>
  <c r="L32" i="27" s="1"/>
  <c r="L707" i="2" s="1"/>
  <c r="J453" i="27"/>
  <c r="J32" i="27" s="1"/>
  <c r="I453" i="27"/>
  <c r="I32" i="27" s="1"/>
  <c r="I707" i="2" s="1"/>
  <c r="H453" i="27"/>
  <c r="H32" i="27" s="1"/>
  <c r="F453" i="27"/>
  <c r="F32" i="27" s="1"/>
  <c r="E453" i="27"/>
  <c r="E32" i="27" s="1"/>
  <c r="E707" i="2" s="1"/>
  <c r="D453" i="27"/>
  <c r="D32" i="27" s="1"/>
  <c r="D707" i="2" s="1"/>
  <c r="C453" i="27"/>
  <c r="C32" i="27" s="1"/>
  <c r="C707" i="2" s="1"/>
  <c r="N451" i="27"/>
  <c r="K451" i="27"/>
  <c r="G451" i="27"/>
  <c r="N450" i="27"/>
  <c r="K450" i="27"/>
  <c r="G450" i="27"/>
  <c r="N449" i="27"/>
  <c r="K449" i="27"/>
  <c r="G449" i="27"/>
  <c r="N448" i="27"/>
  <c r="K448" i="27"/>
  <c r="G448" i="27"/>
  <c r="N447" i="27"/>
  <c r="K447" i="27"/>
  <c r="G447" i="27"/>
  <c r="N446" i="27"/>
  <c r="K446" i="27"/>
  <c r="G446" i="27"/>
  <c r="N445" i="27"/>
  <c r="K445" i="27"/>
  <c r="G445" i="27"/>
  <c r="N444" i="27"/>
  <c r="K444" i="27"/>
  <c r="G444" i="27"/>
  <c r="N443" i="27"/>
  <c r="K443" i="27"/>
  <c r="G443" i="27"/>
  <c r="N442" i="27"/>
  <c r="K442" i="27"/>
  <c r="G442" i="27"/>
  <c r="N441" i="27"/>
  <c r="K441" i="27"/>
  <c r="G441" i="27"/>
  <c r="N440" i="27"/>
  <c r="K440" i="27"/>
  <c r="G440" i="27"/>
  <c r="N439" i="27"/>
  <c r="K439" i="27"/>
  <c r="G439" i="27"/>
  <c r="N438" i="27"/>
  <c r="K438" i="27"/>
  <c r="G438" i="27"/>
  <c r="R411" i="27"/>
  <c r="R30" i="27"/>
  <c r="R658" i="2" s="1"/>
  <c r="M411" i="27"/>
  <c r="M30" i="27" s="1"/>
  <c r="M658" i="2" s="1"/>
  <c r="L411" i="27"/>
  <c r="L30" i="27" s="1"/>
  <c r="L658" i="2" s="1"/>
  <c r="J411" i="27"/>
  <c r="J30" i="27" s="1"/>
  <c r="J658" i="2" s="1"/>
  <c r="I411" i="27"/>
  <c r="I30" i="27" s="1"/>
  <c r="I658" i="2" s="1"/>
  <c r="H411" i="27"/>
  <c r="H30" i="27"/>
  <c r="H658" i="2" s="1"/>
  <c r="F411" i="27"/>
  <c r="F30" i="27" s="1"/>
  <c r="F658" i="2" s="1"/>
  <c r="E411" i="27"/>
  <c r="E30" i="27" s="1"/>
  <c r="E658" i="2" s="1"/>
  <c r="D411" i="27"/>
  <c r="D30" i="27" s="1"/>
  <c r="D658" i="2" s="1"/>
  <c r="C411" i="27"/>
  <c r="C30" i="27" s="1"/>
  <c r="C658" i="2"/>
  <c r="N409" i="27"/>
  <c r="K409" i="27"/>
  <c r="G409" i="27"/>
  <c r="N408" i="27"/>
  <c r="K408" i="27"/>
  <c r="G408" i="27"/>
  <c r="N407" i="27"/>
  <c r="K407" i="27"/>
  <c r="G407" i="27"/>
  <c r="N406" i="27"/>
  <c r="K406" i="27"/>
  <c r="G406" i="27"/>
  <c r="N405" i="27"/>
  <c r="K405" i="27"/>
  <c r="G405" i="27"/>
  <c r="N404" i="27"/>
  <c r="K404" i="27"/>
  <c r="G404" i="27"/>
  <c r="N403" i="27"/>
  <c r="K403" i="27"/>
  <c r="G403" i="27"/>
  <c r="N402" i="27"/>
  <c r="K402" i="27"/>
  <c r="G402" i="27"/>
  <c r="N401" i="27"/>
  <c r="K401" i="27"/>
  <c r="G401" i="27"/>
  <c r="N400" i="27"/>
  <c r="K400" i="27"/>
  <c r="G400" i="27"/>
  <c r="N399" i="27"/>
  <c r="K399" i="27"/>
  <c r="G399" i="27"/>
  <c r="N398" i="27"/>
  <c r="K398" i="27"/>
  <c r="G398" i="27"/>
  <c r="N397" i="27"/>
  <c r="K397" i="27"/>
  <c r="G397" i="27"/>
  <c r="N396" i="27"/>
  <c r="K396" i="27"/>
  <c r="G396" i="27"/>
  <c r="R369" i="27"/>
  <c r="R27" i="27" s="1"/>
  <c r="R511" i="2"/>
  <c r="O369" i="27"/>
  <c r="O27" i="27" s="1"/>
  <c r="M369" i="27"/>
  <c r="M27" i="27" s="1"/>
  <c r="L369" i="27"/>
  <c r="L27" i="27" s="1"/>
  <c r="L511" i="2" s="1"/>
  <c r="J369" i="27"/>
  <c r="J27" i="27" s="1"/>
  <c r="I369" i="27"/>
  <c r="I27" i="27"/>
  <c r="I511" i="2" s="1"/>
  <c r="H369" i="27"/>
  <c r="H27" i="27" s="1"/>
  <c r="H511" i="2" s="1"/>
  <c r="F369" i="27"/>
  <c r="F27" i="27" s="1"/>
  <c r="E369" i="27"/>
  <c r="E27" i="27" s="1"/>
  <c r="E511" i="2" s="1"/>
  <c r="D369" i="27"/>
  <c r="D27" i="27" s="1"/>
  <c r="C369" i="27"/>
  <c r="C27" i="27" s="1"/>
  <c r="C511" i="2" s="1"/>
  <c r="N367" i="27"/>
  <c r="K367" i="27"/>
  <c r="G367" i="27"/>
  <c r="N366" i="27"/>
  <c r="K366" i="27"/>
  <c r="G366" i="27"/>
  <c r="N365" i="27"/>
  <c r="K365" i="27"/>
  <c r="G365" i="27"/>
  <c r="N364" i="27"/>
  <c r="K364" i="27"/>
  <c r="G364" i="27"/>
  <c r="N363" i="27"/>
  <c r="K363" i="27"/>
  <c r="G363" i="27"/>
  <c r="N362" i="27"/>
  <c r="K362" i="27"/>
  <c r="G362" i="27"/>
  <c r="N361" i="27"/>
  <c r="K361" i="27"/>
  <c r="G361" i="27"/>
  <c r="N360" i="27"/>
  <c r="K360" i="27"/>
  <c r="G360" i="27"/>
  <c r="N359" i="27"/>
  <c r="G359" i="27"/>
  <c r="N358" i="27"/>
  <c r="K358" i="27"/>
  <c r="G358" i="27"/>
  <c r="N357" i="27"/>
  <c r="K357" i="27"/>
  <c r="G357" i="27"/>
  <c r="N356" i="27"/>
  <c r="K356" i="27"/>
  <c r="G356" i="27"/>
  <c r="N355" i="27"/>
  <c r="K355" i="27"/>
  <c r="G355" i="27"/>
  <c r="N354" i="27"/>
  <c r="K354" i="27"/>
  <c r="G354" i="27"/>
  <c r="R327" i="27"/>
  <c r="R25" i="27" s="1"/>
  <c r="R413" i="2" s="1"/>
  <c r="R427" i="2" s="1"/>
  <c r="R26" i="2" s="1"/>
  <c r="O327" i="27"/>
  <c r="O25" i="27" s="1"/>
  <c r="O413" i="2" s="1"/>
  <c r="O427" i="2" s="1"/>
  <c r="O26" i="2" s="1"/>
  <c r="M327" i="27"/>
  <c r="M25" i="27"/>
  <c r="M413" i="2" s="1"/>
  <c r="M427" i="2" s="1"/>
  <c r="M26" i="2" s="1"/>
  <c r="L327" i="27"/>
  <c r="L25" i="27" s="1"/>
  <c r="L413" i="2" s="1"/>
  <c r="L427" i="2" s="1"/>
  <c r="L26" i="2" s="1"/>
  <c r="J327" i="27"/>
  <c r="J25" i="27" s="1"/>
  <c r="J413" i="2" s="1"/>
  <c r="J427" i="2" s="1"/>
  <c r="J26" i="2" s="1"/>
  <c r="I327" i="27"/>
  <c r="I25" i="27" s="1"/>
  <c r="I413" i="2" s="1"/>
  <c r="I427" i="2" s="1"/>
  <c r="I26" i="2" s="1"/>
  <c r="H327" i="27"/>
  <c r="H25" i="27" s="1"/>
  <c r="H413" i="2" s="1"/>
  <c r="H427" i="2" s="1"/>
  <c r="H26" i="2" s="1"/>
  <c r="F327" i="27"/>
  <c r="F25" i="27" s="1"/>
  <c r="F413" i="2" s="1"/>
  <c r="F427" i="2" s="1"/>
  <c r="F26" i="2" s="1"/>
  <c r="E327" i="27"/>
  <c r="E25" i="27" s="1"/>
  <c r="E413" i="2" s="1"/>
  <c r="E427" i="2" s="1"/>
  <c r="E26" i="2" s="1"/>
  <c r="D327" i="27"/>
  <c r="D25" i="27" s="1"/>
  <c r="D413" i="2" s="1"/>
  <c r="C327" i="27"/>
  <c r="C25" i="27"/>
  <c r="C413" i="2" s="1"/>
  <c r="C427" i="2" s="1"/>
  <c r="C26" i="2" s="1"/>
  <c r="N325" i="27"/>
  <c r="K325" i="27"/>
  <c r="G325" i="27"/>
  <c r="N324" i="27"/>
  <c r="K324" i="27"/>
  <c r="G324" i="27"/>
  <c r="N323" i="27"/>
  <c r="K323" i="27"/>
  <c r="G323" i="27"/>
  <c r="N322" i="27"/>
  <c r="K322" i="27"/>
  <c r="G322" i="27"/>
  <c r="N321" i="27"/>
  <c r="K321" i="27"/>
  <c r="G321" i="27"/>
  <c r="N320" i="27"/>
  <c r="K320" i="27"/>
  <c r="G320" i="27"/>
  <c r="N319" i="27"/>
  <c r="K319" i="27"/>
  <c r="G319" i="27"/>
  <c r="N318" i="27"/>
  <c r="K318" i="27"/>
  <c r="G318" i="27"/>
  <c r="N317" i="27"/>
  <c r="K317" i="27"/>
  <c r="G317" i="27"/>
  <c r="N316" i="27"/>
  <c r="K316" i="27"/>
  <c r="G316" i="27"/>
  <c r="N315" i="27"/>
  <c r="K315" i="27"/>
  <c r="G315" i="27"/>
  <c r="N314" i="27"/>
  <c r="K314" i="27"/>
  <c r="G314" i="27"/>
  <c r="N313" i="27"/>
  <c r="K313" i="27"/>
  <c r="G313" i="27"/>
  <c r="N312" i="27"/>
  <c r="K312" i="27"/>
  <c r="G312" i="27"/>
  <c r="C285" i="27"/>
  <c r="C23" i="27"/>
  <c r="R285" i="27"/>
  <c r="R23" i="27" s="1"/>
  <c r="O285" i="27"/>
  <c r="O23" i="27" s="1"/>
  <c r="O314" i="2" s="1"/>
  <c r="K271" i="27"/>
  <c r="K272" i="27"/>
  <c r="K273" i="27"/>
  <c r="K274" i="27"/>
  <c r="K275" i="27"/>
  <c r="K276" i="27"/>
  <c r="K277" i="27"/>
  <c r="K278" i="27"/>
  <c r="K279" i="27"/>
  <c r="K280" i="27"/>
  <c r="K281" i="27"/>
  <c r="K282" i="27"/>
  <c r="K283" i="27"/>
  <c r="K270" i="27"/>
  <c r="G271" i="27"/>
  <c r="G272" i="27"/>
  <c r="G273" i="27"/>
  <c r="G274" i="27"/>
  <c r="G275" i="27"/>
  <c r="G276" i="27"/>
  <c r="G277" i="27"/>
  <c r="G278" i="27"/>
  <c r="G279" i="27"/>
  <c r="G280" i="27"/>
  <c r="G281" i="27"/>
  <c r="G282" i="27"/>
  <c r="G283" i="27"/>
  <c r="G270" i="27"/>
  <c r="G285" i="27" s="1"/>
  <c r="G23" i="27" s="1"/>
  <c r="M285" i="27"/>
  <c r="M23" i="27" s="1"/>
  <c r="M314" i="2" s="1"/>
  <c r="J285" i="27"/>
  <c r="I285" i="27"/>
  <c r="I23" i="27" s="1"/>
  <c r="H285" i="27"/>
  <c r="H23" i="27" s="1"/>
  <c r="H314" i="2" s="1"/>
  <c r="F285" i="27"/>
  <c r="F23" i="27" s="1"/>
  <c r="F314" i="2" s="1"/>
  <c r="E285" i="27"/>
  <c r="E23" i="27" s="1"/>
  <c r="D285" i="27"/>
  <c r="D23" i="27" s="1"/>
  <c r="D314" i="2" s="1"/>
  <c r="L285" i="27"/>
  <c r="L23" i="27" s="1"/>
  <c r="L314" i="2"/>
  <c r="D221" i="2"/>
  <c r="P18" i="30"/>
  <c r="P219" i="2"/>
  <c r="K445" i="30"/>
  <c r="G445" i="30"/>
  <c r="G451" i="30" s="1"/>
  <c r="G18" i="30" s="1"/>
  <c r="G220" i="2" s="1"/>
  <c r="R451" i="30"/>
  <c r="R18" i="30" s="1"/>
  <c r="O451" i="30"/>
  <c r="O18" i="30" s="1"/>
  <c r="M451" i="30"/>
  <c r="M18" i="30" s="1"/>
  <c r="M219" i="2" s="1"/>
  <c r="L451" i="30"/>
  <c r="L18" i="30" s="1"/>
  <c r="L219" i="2" s="1"/>
  <c r="J451" i="30"/>
  <c r="J18" i="30" s="1"/>
  <c r="I451" i="30"/>
  <c r="I18" i="30" s="1"/>
  <c r="H451" i="30"/>
  <c r="H18" i="30" s="1"/>
  <c r="F451" i="30"/>
  <c r="F18" i="30" s="1"/>
  <c r="E451" i="30"/>
  <c r="E18" i="30" s="1"/>
  <c r="E220" i="2" s="1"/>
  <c r="D451" i="30"/>
  <c r="D18" i="30" s="1"/>
  <c r="C451" i="30"/>
  <c r="C18" i="30" s="1"/>
  <c r="C220" i="2" s="1"/>
  <c r="K450" i="30"/>
  <c r="K449" i="30"/>
  <c r="N451" i="30"/>
  <c r="N18" i="30" s="1"/>
  <c r="N142" i="32"/>
  <c r="N143" i="32"/>
  <c r="N144" i="32"/>
  <c r="N145" i="32"/>
  <c r="N146" i="32"/>
  <c r="N147" i="32"/>
  <c r="N148" i="32"/>
  <c r="N149" i="32"/>
  <c r="N150" i="32"/>
  <c r="N141" i="32"/>
  <c r="N103" i="32"/>
  <c r="N104" i="32"/>
  <c r="N105" i="32"/>
  <c r="N106" i="32"/>
  <c r="N107" i="32"/>
  <c r="P107" i="32" s="1"/>
  <c r="N108" i="32"/>
  <c r="N109" i="32"/>
  <c r="N110" i="32"/>
  <c r="O437" i="29"/>
  <c r="O21" i="29" s="1"/>
  <c r="O121" i="2" s="1"/>
  <c r="N119" i="29"/>
  <c r="N120" i="29"/>
  <c r="N107" i="29"/>
  <c r="N108" i="29"/>
  <c r="N109" i="29"/>
  <c r="N110" i="29"/>
  <c r="N111" i="29"/>
  <c r="N112" i="29"/>
  <c r="N113" i="29"/>
  <c r="N114" i="29"/>
  <c r="N115" i="29"/>
  <c r="N116" i="29"/>
  <c r="N117" i="29"/>
  <c r="N118" i="29"/>
  <c r="N106" i="29"/>
  <c r="O79" i="29"/>
  <c r="O20" i="29" s="1"/>
  <c r="O122" i="29"/>
  <c r="O22" i="29" s="1"/>
  <c r="N110" i="18"/>
  <c r="N114" i="18" s="1"/>
  <c r="N22" i="18" s="1"/>
  <c r="N274" i="28"/>
  <c r="N275" i="28"/>
  <c r="L21" i="31"/>
  <c r="L123" i="2" s="1"/>
  <c r="M21" i="31"/>
  <c r="M123" i="2" s="1"/>
  <c r="O21" i="31"/>
  <c r="O123" i="2" s="1"/>
  <c r="P21" i="31"/>
  <c r="P123" i="2" s="1"/>
  <c r="R364" i="31"/>
  <c r="R21" i="31" s="1"/>
  <c r="R123" i="2" s="1"/>
  <c r="K356" i="31"/>
  <c r="K364" i="31" s="1"/>
  <c r="K21" i="31" s="1"/>
  <c r="K123" i="2" s="1"/>
  <c r="G356" i="31"/>
  <c r="P27" i="34"/>
  <c r="P519" i="2" s="1"/>
  <c r="M27" i="34"/>
  <c r="N27" i="34"/>
  <c r="N519" i="2" s="1"/>
  <c r="O27" i="34"/>
  <c r="O519" i="2" s="1"/>
  <c r="L27" i="34"/>
  <c r="L519" i="2" s="1"/>
  <c r="F27" i="34"/>
  <c r="F519" i="2" s="1"/>
  <c r="C27" i="34"/>
  <c r="C519" i="2" s="1"/>
  <c r="R27" i="34"/>
  <c r="R519" i="2" s="1"/>
  <c r="K27" i="34"/>
  <c r="H27" i="34"/>
  <c r="I27" i="34"/>
  <c r="I519" i="2"/>
  <c r="J27" i="34"/>
  <c r="J519" i="2" s="1"/>
  <c r="D27" i="34"/>
  <c r="D519" i="2" s="1"/>
  <c r="E27" i="34"/>
  <c r="E519" i="2" s="1"/>
  <c r="G186" i="22"/>
  <c r="G62" i="32"/>
  <c r="R341" i="29"/>
  <c r="R30" i="29" s="1"/>
  <c r="M30" i="29"/>
  <c r="M661" i="2"/>
  <c r="O80" i="25"/>
  <c r="O122" i="25" s="1"/>
  <c r="O165" i="25" s="1"/>
  <c r="O207" i="25" s="1"/>
  <c r="O250" i="25" s="1"/>
  <c r="O290" i="25" s="1"/>
  <c r="O330" i="25" s="1"/>
  <c r="O373" i="25" s="1"/>
  <c r="O413" i="25" s="1"/>
  <c r="M71" i="25"/>
  <c r="M111" i="35"/>
  <c r="M19" i="35"/>
  <c r="M176" i="2" s="1"/>
  <c r="L197" i="34"/>
  <c r="M273" i="2"/>
  <c r="G187" i="34"/>
  <c r="M208" i="29"/>
  <c r="M24" i="29" s="1"/>
  <c r="M366" i="2"/>
  <c r="C311" i="32"/>
  <c r="C24" i="32"/>
  <c r="C369" i="2" s="1"/>
  <c r="R274" i="32"/>
  <c r="R30" i="32" s="1"/>
  <c r="R664" i="2" s="1"/>
  <c r="O274" i="32"/>
  <c r="O30" i="32" s="1"/>
  <c r="O664" i="2" s="1"/>
  <c r="M30" i="32"/>
  <c r="M664" i="2" s="1"/>
  <c r="L274" i="32"/>
  <c r="O232" i="32"/>
  <c r="O26" i="32" s="1"/>
  <c r="O468" i="2" s="1"/>
  <c r="L191" i="32"/>
  <c r="O73" i="32"/>
  <c r="O75" i="2" s="1"/>
  <c r="P34" i="29"/>
  <c r="O389" i="29"/>
  <c r="O390" i="29"/>
  <c r="K389" i="29"/>
  <c r="K390" i="29"/>
  <c r="G389" i="29"/>
  <c r="G390" i="29"/>
  <c r="D341" i="29"/>
  <c r="E341" i="29"/>
  <c r="F341" i="29"/>
  <c r="H341" i="29"/>
  <c r="H30" i="29" s="1"/>
  <c r="I341" i="29"/>
  <c r="I30" i="29"/>
  <c r="I661" i="2" s="1"/>
  <c r="J341" i="29"/>
  <c r="J30" i="29" s="1"/>
  <c r="C341" i="29"/>
  <c r="C30" i="29" s="1"/>
  <c r="C661" i="2" s="1"/>
  <c r="G339" i="29"/>
  <c r="K338" i="29"/>
  <c r="K339" i="29"/>
  <c r="G338" i="29"/>
  <c r="O251" i="29"/>
  <c r="O26" i="29" s="1"/>
  <c r="O465" i="2" s="1"/>
  <c r="M26" i="29"/>
  <c r="M465" i="2" s="1"/>
  <c r="K249" i="29"/>
  <c r="J251" i="29"/>
  <c r="J26" i="29" s="1"/>
  <c r="J465" i="2" s="1"/>
  <c r="I251" i="29"/>
  <c r="I26" i="29" s="1"/>
  <c r="I465" i="2" s="1"/>
  <c r="H251" i="29"/>
  <c r="H26" i="29" s="1"/>
  <c r="F251" i="29"/>
  <c r="G249" i="29"/>
  <c r="E251" i="29"/>
  <c r="E26" i="29" s="1"/>
  <c r="D251" i="29"/>
  <c r="D26" i="29" s="1"/>
  <c r="D465" i="2" s="1"/>
  <c r="R251" i="29"/>
  <c r="R26" i="29" s="1"/>
  <c r="R465" i="2" s="1"/>
  <c r="K248" i="29"/>
  <c r="G248" i="29"/>
  <c r="J208" i="29"/>
  <c r="J24" i="29" s="1"/>
  <c r="J366" i="2" s="1"/>
  <c r="K206" i="29"/>
  <c r="I208" i="29"/>
  <c r="H208" i="29"/>
  <c r="F208" i="29"/>
  <c r="F24" i="29" s="1"/>
  <c r="F366" i="2" s="1"/>
  <c r="G206" i="29"/>
  <c r="E208" i="29"/>
  <c r="E24" i="29"/>
  <c r="E366" i="2" s="1"/>
  <c r="D208" i="29"/>
  <c r="D24" i="29" s="1"/>
  <c r="D366" i="2" s="1"/>
  <c r="C208" i="29"/>
  <c r="C24" i="29" s="1"/>
  <c r="C366" i="2" s="1"/>
  <c r="K205" i="29"/>
  <c r="I24" i="29"/>
  <c r="I366" i="2" s="1"/>
  <c r="G205" i="29"/>
  <c r="R166" i="29"/>
  <c r="R23" i="29" s="1"/>
  <c r="R317" i="2" s="1"/>
  <c r="M166" i="29"/>
  <c r="D166" i="29"/>
  <c r="E166" i="29"/>
  <c r="F166" i="29"/>
  <c r="H166" i="29"/>
  <c r="I166" i="29"/>
  <c r="I23" i="29"/>
  <c r="I317" i="2" s="1"/>
  <c r="J166" i="29"/>
  <c r="C166" i="29"/>
  <c r="C23" i="29" s="1"/>
  <c r="C317" i="2" s="1"/>
  <c r="C122" i="29"/>
  <c r="C22" i="29" s="1"/>
  <c r="R122" i="29"/>
  <c r="R22" i="29" s="1"/>
  <c r="L122" i="29"/>
  <c r="L22" i="29"/>
  <c r="L268" i="2" s="1"/>
  <c r="R79" i="29"/>
  <c r="L79" i="29"/>
  <c r="L20" i="29" s="1"/>
  <c r="C79" i="29"/>
  <c r="K119" i="29"/>
  <c r="K120" i="29"/>
  <c r="J122" i="29"/>
  <c r="I122" i="29"/>
  <c r="I22" i="29" s="1"/>
  <c r="H122" i="29"/>
  <c r="H22" i="29" s="1"/>
  <c r="G119" i="29"/>
  <c r="G120" i="29"/>
  <c r="F122" i="29"/>
  <c r="F22" i="29" s="1"/>
  <c r="E122" i="29"/>
  <c r="E22" i="29" s="1"/>
  <c r="D122" i="29"/>
  <c r="D22" i="29" s="1"/>
  <c r="K77" i="29"/>
  <c r="K76" i="29"/>
  <c r="G76" i="29"/>
  <c r="G77" i="29"/>
  <c r="M437" i="29"/>
  <c r="M21" i="29" s="1"/>
  <c r="M121" i="2" s="1"/>
  <c r="O208" i="29"/>
  <c r="O24" i="29" s="1"/>
  <c r="O366" i="2" s="1"/>
  <c r="P34" i="22"/>
  <c r="C195" i="22"/>
  <c r="C155" i="22"/>
  <c r="P34" i="18"/>
  <c r="R280" i="18"/>
  <c r="O280" i="18"/>
  <c r="O28" i="18"/>
  <c r="O561" i="2" s="1"/>
  <c r="L280" i="18"/>
  <c r="L28" i="18"/>
  <c r="L561" i="2" s="1"/>
  <c r="P34" i="28"/>
  <c r="P34" i="19"/>
  <c r="D34" i="19"/>
  <c r="H34" i="19"/>
  <c r="J34" i="19"/>
  <c r="K238" i="28"/>
  <c r="N156" i="30"/>
  <c r="N276" i="35"/>
  <c r="N277" i="35"/>
  <c r="N278" i="35"/>
  <c r="N279" i="35"/>
  <c r="N275" i="35"/>
  <c r="O27" i="33"/>
  <c r="O518" i="2" s="1"/>
  <c r="N232" i="33"/>
  <c r="N236" i="31"/>
  <c r="N237" i="31"/>
  <c r="S51" i="29"/>
  <c r="S94" i="29" s="1"/>
  <c r="S138" i="29" s="1"/>
  <c r="S180" i="29" s="1"/>
  <c r="S223" i="29" s="1"/>
  <c r="S268" i="29" s="1"/>
  <c r="S313" i="29" s="1"/>
  <c r="S364" i="29" s="1"/>
  <c r="S409" i="29" s="1"/>
  <c r="O80" i="19"/>
  <c r="O125" i="19"/>
  <c r="O79" i="19"/>
  <c r="O124" i="19" s="1"/>
  <c r="I197" i="34"/>
  <c r="I22" i="34" s="1"/>
  <c r="I273" i="2" s="1"/>
  <c r="G189" i="34"/>
  <c r="E197" i="34"/>
  <c r="E22" i="34" s="1"/>
  <c r="N313" i="25"/>
  <c r="N314" i="25"/>
  <c r="N315" i="25"/>
  <c r="N316" i="25"/>
  <c r="N317" i="25"/>
  <c r="N318" i="25"/>
  <c r="N319" i="25"/>
  <c r="N320" i="25"/>
  <c r="N321" i="25"/>
  <c r="N312" i="25"/>
  <c r="N323" i="25" s="1"/>
  <c r="N28" i="25" s="1"/>
  <c r="N572" i="2" s="1"/>
  <c r="N273" i="25"/>
  <c r="N274" i="25"/>
  <c r="N275" i="25"/>
  <c r="N276" i="25"/>
  <c r="N277" i="25"/>
  <c r="N278" i="25"/>
  <c r="N279" i="25"/>
  <c r="N280" i="25"/>
  <c r="N281" i="25"/>
  <c r="N272" i="25"/>
  <c r="N189" i="25"/>
  <c r="N190" i="25"/>
  <c r="N191" i="25"/>
  <c r="N192" i="25"/>
  <c r="N193" i="25"/>
  <c r="N194" i="25"/>
  <c r="N195" i="25"/>
  <c r="N196" i="25"/>
  <c r="N197" i="25"/>
  <c r="N188" i="25"/>
  <c r="N105" i="25"/>
  <c r="N106" i="25"/>
  <c r="N107" i="25"/>
  <c r="N108" i="25"/>
  <c r="N109" i="25"/>
  <c r="N110" i="25"/>
  <c r="N111" i="25"/>
  <c r="N112" i="25"/>
  <c r="N113" i="25"/>
  <c r="N104" i="25"/>
  <c r="N70" i="25"/>
  <c r="N63" i="25"/>
  <c r="N64" i="25"/>
  <c r="N65" i="25"/>
  <c r="N66" i="25"/>
  <c r="N67" i="25"/>
  <c r="N68" i="25"/>
  <c r="N62" i="25"/>
  <c r="N273" i="37"/>
  <c r="N274" i="37"/>
  <c r="N275" i="37"/>
  <c r="N276" i="37"/>
  <c r="N277" i="37"/>
  <c r="N278" i="37"/>
  <c r="N272" i="37"/>
  <c r="N188" i="37"/>
  <c r="N189" i="37"/>
  <c r="N190" i="37"/>
  <c r="N191" i="37"/>
  <c r="N192" i="37"/>
  <c r="N193" i="37"/>
  <c r="N194" i="37"/>
  <c r="N195" i="37"/>
  <c r="N196" i="37"/>
  <c r="N187" i="37"/>
  <c r="N108" i="37"/>
  <c r="N107" i="37"/>
  <c r="N71" i="37"/>
  <c r="N70" i="37"/>
  <c r="N63" i="37"/>
  <c r="N64" i="37"/>
  <c r="N65" i="37"/>
  <c r="N66" i="37"/>
  <c r="N67" i="37"/>
  <c r="N68" i="37"/>
  <c r="N62" i="37"/>
  <c r="N432" i="36"/>
  <c r="N428" i="36"/>
  <c r="N335" i="36"/>
  <c r="N336" i="36"/>
  <c r="N337" i="36"/>
  <c r="N338" i="36"/>
  <c r="N339" i="36"/>
  <c r="N340" i="36"/>
  <c r="N341" i="36"/>
  <c r="N342" i="36"/>
  <c r="N343" i="36"/>
  <c r="N344" i="36"/>
  <c r="N345" i="36"/>
  <c r="N346" i="36"/>
  <c r="N334" i="36"/>
  <c r="N332" i="36"/>
  <c r="N68" i="36"/>
  <c r="N70" i="36"/>
  <c r="N71" i="36"/>
  <c r="N72" i="36"/>
  <c r="N73" i="36"/>
  <c r="N74" i="36"/>
  <c r="N75" i="36"/>
  <c r="N76" i="36"/>
  <c r="N77" i="36"/>
  <c r="N78" i="36"/>
  <c r="N79" i="36"/>
  <c r="N67" i="36"/>
  <c r="N316" i="35"/>
  <c r="N317" i="35"/>
  <c r="N318" i="35"/>
  <c r="N319" i="35"/>
  <c r="N315" i="35"/>
  <c r="N234" i="35"/>
  <c r="N235" i="35"/>
  <c r="N195" i="35"/>
  <c r="N197" i="35" s="1"/>
  <c r="N22" i="35" s="1"/>
  <c r="N274" i="2" s="1"/>
  <c r="N150" i="35"/>
  <c r="N151" i="35"/>
  <c r="N152" i="35"/>
  <c r="N153" i="35"/>
  <c r="N149" i="35"/>
  <c r="G237" i="34"/>
  <c r="N190" i="34"/>
  <c r="N191" i="34"/>
  <c r="N192" i="34"/>
  <c r="N193" i="34"/>
  <c r="N187" i="34"/>
  <c r="R197" i="34"/>
  <c r="N189" i="34"/>
  <c r="D77" i="2"/>
  <c r="F77" i="2"/>
  <c r="O322" i="33"/>
  <c r="O30" i="33" s="1"/>
  <c r="O665" i="2" s="1"/>
  <c r="K309" i="32"/>
  <c r="R191" i="32"/>
  <c r="R23" i="32" s="1"/>
  <c r="R320" i="2" s="1"/>
  <c r="N324" i="31"/>
  <c r="N32" i="31" s="1"/>
  <c r="N712" i="2" s="1"/>
  <c r="N191" i="31"/>
  <c r="N192" i="31"/>
  <c r="N193" i="31"/>
  <c r="N194" i="31"/>
  <c r="N195" i="31"/>
  <c r="N196" i="31"/>
  <c r="O409" i="30"/>
  <c r="O21" i="30" s="1"/>
  <c r="O122" i="2" s="1"/>
  <c r="O77" i="30"/>
  <c r="O20" i="30" s="1"/>
  <c r="O73" i="2" s="1"/>
  <c r="K68" i="30"/>
  <c r="O195" i="22"/>
  <c r="O26" i="22"/>
  <c r="O464" i="2" s="1"/>
  <c r="G146" i="22"/>
  <c r="N113" i="22"/>
  <c r="N115" i="22" s="1"/>
  <c r="N23" i="22" s="1"/>
  <c r="N316" i="2" s="1"/>
  <c r="L73" i="22"/>
  <c r="L20" i="22" s="1"/>
  <c r="M73" i="22"/>
  <c r="M20" i="22" s="1"/>
  <c r="O73" i="22"/>
  <c r="O20" i="22" s="1"/>
  <c r="C73" i="22"/>
  <c r="C20" i="22" s="1"/>
  <c r="G64" i="22"/>
  <c r="N156" i="18"/>
  <c r="N23" i="18" s="1"/>
  <c r="N315" i="2" s="1"/>
  <c r="M157" i="31"/>
  <c r="M20" i="31"/>
  <c r="M74" i="2" s="1"/>
  <c r="G397" i="25"/>
  <c r="M283" i="25"/>
  <c r="M26" i="25" s="1"/>
  <c r="M474" i="2" s="1"/>
  <c r="O157" i="25"/>
  <c r="O20" i="25" s="1"/>
  <c r="O81" i="2" s="1"/>
  <c r="M157" i="25"/>
  <c r="L112" i="37"/>
  <c r="L113" i="37"/>
  <c r="L114" i="37"/>
  <c r="L115" i="37"/>
  <c r="M117" i="37"/>
  <c r="M19" i="37" s="1"/>
  <c r="M178" i="2" s="1"/>
  <c r="O304" i="36"/>
  <c r="O24" i="36" s="1"/>
  <c r="O373" i="2" s="1"/>
  <c r="M304" i="36"/>
  <c r="M24" i="36" s="1"/>
  <c r="M373" i="2" s="1"/>
  <c r="N198" i="36"/>
  <c r="L155" i="36"/>
  <c r="L165" i="36"/>
  <c r="L117" i="36"/>
  <c r="M321" i="35"/>
  <c r="O238" i="35"/>
  <c r="O23" i="35"/>
  <c r="O323" i="2" s="1"/>
  <c r="L111" i="35"/>
  <c r="L19" i="35"/>
  <c r="L176" i="2" s="1"/>
  <c r="N105" i="35"/>
  <c r="O283" i="34"/>
  <c r="O24" i="34" s="1"/>
  <c r="O371" i="2" s="1"/>
  <c r="M283" i="34"/>
  <c r="M156" i="34"/>
  <c r="M20" i="34"/>
  <c r="M77" i="2" s="1"/>
  <c r="L63" i="34"/>
  <c r="L64" i="34"/>
  <c r="G400" i="30"/>
  <c r="G398" i="30"/>
  <c r="G401" i="30"/>
  <c r="G403" i="30"/>
  <c r="G404" i="30"/>
  <c r="G395" i="30"/>
  <c r="L195" i="22"/>
  <c r="L26" i="22" s="1"/>
  <c r="L464" i="2" s="1"/>
  <c r="M240" i="28"/>
  <c r="M24" i="28" s="1"/>
  <c r="M362" i="2" s="1"/>
  <c r="O116" i="28"/>
  <c r="O21" i="28" s="1"/>
  <c r="O117" i="2" s="1"/>
  <c r="M116" i="28"/>
  <c r="L74" i="28"/>
  <c r="L20" i="28"/>
  <c r="S51" i="25"/>
  <c r="S93" i="25"/>
  <c r="S135" i="25" s="1"/>
  <c r="S177" i="25" s="1"/>
  <c r="S220" i="25" s="1"/>
  <c r="S261" i="25" s="1"/>
  <c r="S301" i="25" s="1"/>
  <c r="S344" i="25" s="1"/>
  <c r="S384" i="25" s="1"/>
  <c r="S49" i="25"/>
  <c r="S91" i="25" s="1"/>
  <c r="S133" i="25" s="1"/>
  <c r="S175" i="25" s="1"/>
  <c r="S218" i="25" s="1"/>
  <c r="S259" i="25" s="1"/>
  <c r="S299" i="25" s="1"/>
  <c r="S342" i="25" s="1"/>
  <c r="S382" i="25" s="1"/>
  <c r="O80" i="37"/>
  <c r="O124" i="37" s="1"/>
  <c r="O164" i="37" s="1"/>
  <c r="O205" i="37" s="1"/>
  <c r="O249" i="37" s="1"/>
  <c r="S51" i="37"/>
  <c r="S95" i="37" s="1"/>
  <c r="S135" i="37"/>
  <c r="S176" i="37" s="1"/>
  <c r="S220" i="37" s="1"/>
  <c r="S261" i="37" s="1"/>
  <c r="S302" i="37" s="1"/>
  <c r="S343" i="37" s="1"/>
  <c r="S49" i="37"/>
  <c r="S93" i="37" s="1"/>
  <c r="S133" i="37"/>
  <c r="S174" i="37" s="1"/>
  <c r="S218" i="37" s="1"/>
  <c r="S259" i="37" s="1"/>
  <c r="S300" i="37" s="1"/>
  <c r="S341" i="37" s="1"/>
  <c r="S99" i="36"/>
  <c r="S142" i="36" s="1"/>
  <c r="S187" i="36"/>
  <c r="S231" i="36" s="1"/>
  <c r="S277" i="36" s="1"/>
  <c r="S321" i="36" s="1"/>
  <c r="S365" i="36" s="1"/>
  <c r="S409" i="36" s="1"/>
  <c r="S97" i="36"/>
  <c r="S140" i="36" s="1"/>
  <c r="S185" i="36" s="1"/>
  <c r="S229" i="36" s="1"/>
  <c r="S275" i="36" s="1"/>
  <c r="S319" i="36" s="1"/>
  <c r="S363" i="36" s="1"/>
  <c r="S407" i="36" s="1"/>
  <c r="S54" i="36"/>
  <c r="S52" i="36"/>
  <c r="S51" i="35"/>
  <c r="S94" i="35" s="1"/>
  <c r="S138" i="35" s="1"/>
  <c r="S180" i="35" s="1"/>
  <c r="S221" i="35" s="1"/>
  <c r="S264" i="35" s="1"/>
  <c r="S304" i="35" s="1"/>
  <c r="S344" i="35" s="1"/>
  <c r="S385" i="35" s="1"/>
  <c r="S428" i="35" s="1"/>
  <c r="S49" i="35"/>
  <c r="S92" i="35"/>
  <c r="S136" i="35" s="1"/>
  <c r="S178" i="35"/>
  <c r="S219" i="35" s="1"/>
  <c r="S262" i="35" s="1"/>
  <c r="S302" i="35" s="1"/>
  <c r="S342" i="35" s="1"/>
  <c r="S383" i="35" s="1"/>
  <c r="S426" i="35" s="1"/>
  <c r="S51" i="34"/>
  <c r="S93" i="34" s="1"/>
  <c r="S135" i="34" s="1"/>
  <c r="S176" i="34" s="1"/>
  <c r="S219" i="34" s="1"/>
  <c r="S262" i="34" s="1"/>
  <c r="S303" i="34" s="1"/>
  <c r="S344" i="34" s="1"/>
  <c r="S384" i="34" s="1"/>
  <c r="S425" i="34" s="1"/>
  <c r="S49" i="34"/>
  <c r="S91" i="34" s="1"/>
  <c r="S133" i="34" s="1"/>
  <c r="S174" i="34" s="1"/>
  <c r="S217" i="34" s="1"/>
  <c r="S260" i="34" s="1"/>
  <c r="S301" i="34" s="1"/>
  <c r="S342" i="34" s="1"/>
  <c r="S382" i="34" s="1"/>
  <c r="S423" i="34" s="1"/>
  <c r="S51" i="33"/>
  <c r="S93" i="33" s="1"/>
  <c r="S136" i="33" s="1"/>
  <c r="S177" i="33" s="1"/>
  <c r="S220" i="33" s="1"/>
  <c r="S264" i="33" s="1"/>
  <c r="S304" i="33" s="1"/>
  <c r="S49" i="33"/>
  <c r="S91" i="33" s="1"/>
  <c r="S134" i="33"/>
  <c r="S175" i="33" s="1"/>
  <c r="S218" i="33" s="1"/>
  <c r="S262" i="33" s="1"/>
  <c r="S302" i="33" s="1"/>
  <c r="S51" i="32"/>
  <c r="S91" i="32"/>
  <c r="S130" i="32" s="1"/>
  <c r="S169" i="32" s="1"/>
  <c r="S210" i="32" s="1"/>
  <c r="S252" i="32" s="1"/>
  <c r="S289" i="32" s="1"/>
  <c r="S49" i="32"/>
  <c r="S89" i="32" s="1"/>
  <c r="S128" i="32" s="1"/>
  <c r="S167" i="32" s="1"/>
  <c r="S208" i="32" s="1"/>
  <c r="S250" i="32" s="1"/>
  <c r="S287" i="32" s="1"/>
  <c r="S342" i="31"/>
  <c r="S340" i="31"/>
  <c r="S301" i="31"/>
  <c r="S299" i="31"/>
  <c r="S260" i="31"/>
  <c r="S258" i="31"/>
  <c r="S218" i="31"/>
  <c r="S216" i="31"/>
  <c r="S176" i="31"/>
  <c r="S174" i="31"/>
  <c r="S135" i="31"/>
  <c r="S133" i="31"/>
  <c r="S94" i="31"/>
  <c r="S92" i="31"/>
  <c r="S51" i="31"/>
  <c r="S49" i="31"/>
  <c r="O84" i="30"/>
  <c r="O125" i="30" s="1"/>
  <c r="O165" i="30" s="1"/>
  <c r="O207" i="30" s="1"/>
  <c r="O250" i="30" s="1"/>
  <c r="O291" i="30" s="1"/>
  <c r="O332" i="30" s="1"/>
  <c r="O373" i="30" s="1"/>
  <c r="O416" i="30" s="1"/>
  <c r="O458" i="30" s="1"/>
  <c r="O83" i="30"/>
  <c r="O124" i="30" s="1"/>
  <c r="O164" i="30" s="1"/>
  <c r="O206" i="30" s="1"/>
  <c r="O249" i="30" s="1"/>
  <c r="O290" i="30" s="1"/>
  <c r="O331" i="30" s="1"/>
  <c r="O372" i="30" s="1"/>
  <c r="O415" i="30" s="1"/>
  <c r="O457" i="30" s="1"/>
  <c r="S51" i="30"/>
  <c r="S93" i="30" s="1"/>
  <c r="S134" i="30" s="1"/>
  <c r="S174" i="30" s="1"/>
  <c r="S218" i="30" s="1"/>
  <c r="S259" i="30" s="1"/>
  <c r="S301" i="30" s="1"/>
  <c r="S342" i="30" s="1"/>
  <c r="S383" i="30" s="1"/>
  <c r="S425" i="30" s="1"/>
  <c r="S49" i="30"/>
  <c r="S91" i="30" s="1"/>
  <c r="S132" i="30" s="1"/>
  <c r="S172" i="30" s="1"/>
  <c r="S216" i="30" s="1"/>
  <c r="S257" i="30" s="1"/>
  <c r="S299" i="30" s="1"/>
  <c r="S340" i="30" s="1"/>
  <c r="S49" i="29"/>
  <c r="S92" i="29" s="1"/>
  <c r="S136" i="29" s="1"/>
  <c r="S178" i="29" s="1"/>
  <c r="S221" i="29" s="1"/>
  <c r="S266" i="29" s="1"/>
  <c r="S311" i="29" s="1"/>
  <c r="S362" i="29" s="1"/>
  <c r="S407" i="29" s="1"/>
  <c r="S51" i="22"/>
  <c r="S93" i="22" s="1"/>
  <c r="S133" i="22" s="1"/>
  <c r="S173" i="22" s="1"/>
  <c r="S216" i="22" s="1"/>
  <c r="S49" i="22"/>
  <c r="S91" i="22"/>
  <c r="S131" i="22" s="1"/>
  <c r="S171" i="22" s="1"/>
  <c r="S214" i="22" s="1"/>
  <c r="O78" i="18"/>
  <c r="O120" i="18" s="1"/>
  <c r="O162" i="18" s="1"/>
  <c r="O202" i="18" s="1"/>
  <c r="O245" i="18" s="1"/>
  <c r="O286" i="18" s="1"/>
  <c r="O327" i="18" s="1"/>
  <c r="S51" i="18"/>
  <c r="S93" i="18" s="1"/>
  <c r="S135" i="18" s="1"/>
  <c r="S175" i="18" s="1"/>
  <c r="S218" i="18" s="1"/>
  <c r="S259" i="18" s="1"/>
  <c r="S300" i="18" s="1"/>
  <c r="S49" i="18"/>
  <c r="S91" i="18" s="1"/>
  <c r="S133" i="18" s="1"/>
  <c r="S173" i="18" s="1"/>
  <c r="S216" i="18" s="1"/>
  <c r="S257" i="18" s="1"/>
  <c r="S298" i="18" s="1"/>
  <c r="S51" i="27"/>
  <c r="S92" i="27" s="1"/>
  <c r="S134" i="27" s="1"/>
  <c r="S176" i="27" s="1"/>
  <c r="S218" i="27" s="1"/>
  <c r="S259" i="27" s="1"/>
  <c r="S301" i="27" s="1"/>
  <c r="S343" i="27" s="1"/>
  <c r="S385" i="27" s="1"/>
  <c r="S427" i="27" s="1"/>
  <c r="S49" i="27"/>
  <c r="S90" i="27" s="1"/>
  <c r="S132" i="27" s="1"/>
  <c r="S174" i="27" s="1"/>
  <c r="S216" i="27" s="1"/>
  <c r="S257" i="27" s="1"/>
  <c r="S299" i="27" s="1"/>
  <c r="S341" i="27" s="1"/>
  <c r="S383" i="27" s="1"/>
  <c r="S425" i="27" s="1"/>
  <c r="O83" i="27"/>
  <c r="O124" i="27" s="1"/>
  <c r="O166" i="27" s="1"/>
  <c r="O208" i="27" s="1"/>
  <c r="O250" i="27" s="1"/>
  <c r="O291" i="27" s="1"/>
  <c r="O333" i="27" s="1"/>
  <c r="O375" i="27" s="1"/>
  <c r="O417" i="27" s="1"/>
  <c r="O459" i="27" s="1"/>
  <c r="S51" i="28"/>
  <c r="S93" i="28" s="1"/>
  <c r="S133" i="28" s="1"/>
  <c r="S174" i="28" s="1"/>
  <c r="S217" i="28" s="1"/>
  <c r="S258" i="28" s="1"/>
  <c r="S300" i="28" s="1"/>
  <c r="S341" i="28" s="1"/>
  <c r="S381" i="28" s="1"/>
  <c r="S49" i="28"/>
  <c r="S91" i="28" s="1"/>
  <c r="S131" i="28" s="1"/>
  <c r="S172" i="28" s="1"/>
  <c r="S215" i="28" s="1"/>
  <c r="S256" i="28" s="1"/>
  <c r="S298" i="28" s="1"/>
  <c r="S339" i="28" s="1"/>
  <c r="S379" i="28" s="1"/>
  <c r="N93" i="2"/>
  <c r="N143" i="2" s="1"/>
  <c r="N191" i="2" s="1"/>
  <c r="N239" i="2" s="1"/>
  <c r="N288" i="2" s="1"/>
  <c r="N338" i="2" s="1"/>
  <c r="N386" i="2" s="1"/>
  <c r="N437" i="2" s="1"/>
  <c r="N486" i="2" s="1"/>
  <c r="N534" i="2" s="1"/>
  <c r="N584" i="2" s="1"/>
  <c r="N633" i="2" s="1"/>
  <c r="N681" i="2" s="1"/>
  <c r="N730" i="2" s="1"/>
  <c r="N92" i="2"/>
  <c r="N142" i="2" s="1"/>
  <c r="N190" i="2" s="1"/>
  <c r="N238" i="2" s="1"/>
  <c r="S57" i="2"/>
  <c r="S106" i="2" s="1"/>
  <c r="S155" i="2" s="1"/>
  <c r="S204" i="2" s="1"/>
  <c r="S253" i="2" s="1"/>
  <c r="S302" i="2" s="1"/>
  <c r="S351" i="2" s="1"/>
  <c r="S401" i="2" s="1"/>
  <c r="S450" i="2" s="1"/>
  <c r="S499" i="2" s="1"/>
  <c r="S548" i="2" s="1"/>
  <c r="S597" i="2" s="1"/>
  <c r="S646" i="2" s="1"/>
  <c r="S695" i="2" s="1"/>
  <c r="S55" i="2"/>
  <c r="S104" i="2" s="1"/>
  <c r="S153" i="2" s="1"/>
  <c r="S202" i="2" s="1"/>
  <c r="S251" i="2" s="1"/>
  <c r="S300" i="2" s="1"/>
  <c r="S349" i="2" s="1"/>
  <c r="S399" i="2" s="1"/>
  <c r="S448" i="2" s="1"/>
  <c r="S497" i="2" s="1"/>
  <c r="S546" i="2" s="1"/>
  <c r="S595" i="2" s="1"/>
  <c r="S644" i="2" s="1"/>
  <c r="S693" i="2" s="1"/>
  <c r="S97" i="19"/>
  <c r="S52" i="19"/>
  <c r="M81" i="36"/>
  <c r="M18" i="36" s="1"/>
  <c r="M226" i="2" s="1"/>
  <c r="R72" i="34"/>
  <c r="R18" i="34" s="1"/>
  <c r="R224" i="2" s="1"/>
  <c r="H72" i="34"/>
  <c r="H18" i="34"/>
  <c r="H224" i="2" s="1"/>
  <c r="R73" i="31"/>
  <c r="N442" i="35"/>
  <c r="L436" i="34"/>
  <c r="M324" i="31"/>
  <c r="M32" i="31" s="1"/>
  <c r="M712" i="2" s="1"/>
  <c r="O404" i="28"/>
  <c r="O30" i="28" s="1"/>
  <c r="O657" i="2" s="1"/>
  <c r="O405" i="34"/>
  <c r="O30" i="34"/>
  <c r="O666" i="2" s="1"/>
  <c r="M405" i="34"/>
  <c r="M30" i="34" s="1"/>
  <c r="M666" i="2" s="1"/>
  <c r="L398" i="34"/>
  <c r="L399" i="34"/>
  <c r="L400" i="34"/>
  <c r="L402" i="34"/>
  <c r="L326" i="29"/>
  <c r="L327" i="29"/>
  <c r="L331" i="29"/>
  <c r="L333" i="29"/>
  <c r="L336" i="29"/>
  <c r="L404" i="28"/>
  <c r="L30" i="28" s="1"/>
  <c r="L657" i="2" s="1"/>
  <c r="L323" i="28"/>
  <c r="L28" i="28" s="1"/>
  <c r="L559" i="2" s="1"/>
  <c r="O323" i="25"/>
  <c r="O28" i="25" s="1"/>
  <c r="O572" i="2" s="1"/>
  <c r="N314" i="37"/>
  <c r="N315" i="37"/>
  <c r="N316" i="37"/>
  <c r="N317" i="37"/>
  <c r="N318" i="37"/>
  <c r="N319" i="37"/>
  <c r="N320" i="37"/>
  <c r="N321" i="37"/>
  <c r="N322" i="37"/>
  <c r="N313" i="37"/>
  <c r="L317" i="37"/>
  <c r="L318" i="37"/>
  <c r="L324" i="37" s="1"/>
  <c r="L28" i="37" s="1"/>
  <c r="L571" i="2" s="1"/>
  <c r="O324" i="37"/>
  <c r="O28" i="37" s="1"/>
  <c r="O571" i="2" s="1"/>
  <c r="N377" i="36"/>
  <c r="N378" i="36"/>
  <c r="N379" i="36"/>
  <c r="N380" i="36"/>
  <c r="N381" i="36"/>
  <c r="N382" i="36"/>
  <c r="N383" i="36"/>
  <c r="N384" i="36"/>
  <c r="N385" i="36"/>
  <c r="N386" i="36"/>
  <c r="N387" i="36"/>
  <c r="N388" i="36"/>
  <c r="N389" i="36"/>
  <c r="N390" i="36"/>
  <c r="N376" i="36"/>
  <c r="O392" i="36"/>
  <c r="O28" i="36" s="1"/>
  <c r="O570" i="2" s="1"/>
  <c r="N397" i="35"/>
  <c r="N398" i="35"/>
  <c r="N399" i="35"/>
  <c r="N400" i="35"/>
  <c r="N396" i="35"/>
  <c r="O402" i="35"/>
  <c r="O28" i="35" s="1"/>
  <c r="O569" i="2" s="1"/>
  <c r="L356" i="34"/>
  <c r="L355" i="34"/>
  <c r="M365" i="34"/>
  <c r="M28" i="34" s="1"/>
  <c r="M568" i="2" s="1"/>
  <c r="N282" i="33"/>
  <c r="N28" i="33"/>
  <c r="N567" i="2" s="1"/>
  <c r="L276" i="33"/>
  <c r="M244" i="27"/>
  <c r="M28" i="27" s="1"/>
  <c r="M560" i="2" s="1"/>
  <c r="L236" i="27"/>
  <c r="L237" i="27"/>
  <c r="L239" i="27"/>
  <c r="L240" i="27"/>
  <c r="L241" i="27"/>
  <c r="O323" i="28"/>
  <c r="O28" i="28"/>
  <c r="O559" i="2" s="1"/>
  <c r="M323" i="28"/>
  <c r="M28" i="28" s="1"/>
  <c r="M559" i="2" s="1"/>
  <c r="P28" i="36"/>
  <c r="P570" i="2" s="1"/>
  <c r="R282" i="33"/>
  <c r="R28" i="33"/>
  <c r="R567" i="2" s="1"/>
  <c r="L282" i="31"/>
  <c r="L26" i="31" s="1"/>
  <c r="L467" i="2" s="1"/>
  <c r="L186" i="30"/>
  <c r="L187" i="30"/>
  <c r="L188" i="30"/>
  <c r="L189" i="30"/>
  <c r="L190" i="30"/>
  <c r="L191" i="30"/>
  <c r="L192" i="30"/>
  <c r="L195" i="30"/>
  <c r="L192" i="27"/>
  <c r="L193" i="27"/>
  <c r="L194" i="27"/>
  <c r="L197" i="27"/>
  <c r="L198" i="27"/>
  <c r="L199" i="27"/>
  <c r="L274" i="28"/>
  <c r="L275" i="28"/>
  <c r="M195" i="22"/>
  <c r="M26" i="22" s="1"/>
  <c r="M464" i="2" s="1"/>
  <c r="O321" i="35"/>
  <c r="O26" i="35" s="1"/>
  <c r="O471" i="2" s="1"/>
  <c r="O348" i="36"/>
  <c r="O26" i="36"/>
  <c r="O472" i="2" s="1"/>
  <c r="O283" i="37"/>
  <c r="O26" i="37" s="1"/>
  <c r="O473" i="2" s="1"/>
  <c r="M283" i="37"/>
  <c r="M26" i="37" s="1"/>
  <c r="M473" i="2" s="1"/>
  <c r="L236" i="29"/>
  <c r="L237" i="29"/>
  <c r="L241" i="29"/>
  <c r="L242" i="29"/>
  <c r="L243" i="29"/>
  <c r="R239" i="18"/>
  <c r="R26" i="18"/>
  <c r="R463" i="2" s="1"/>
  <c r="M239" i="18"/>
  <c r="M26" i="18" s="1"/>
  <c r="M463" i="2" s="1"/>
  <c r="L239" i="18"/>
  <c r="L26" i="18" s="1"/>
  <c r="L463" i="2" s="1"/>
  <c r="L364" i="28"/>
  <c r="L29" i="28" s="1"/>
  <c r="L608" i="2" s="1"/>
  <c r="L623" i="2" s="1"/>
  <c r="L30" i="2" s="1"/>
  <c r="O364" i="28"/>
  <c r="O29" i="28" s="1"/>
  <c r="O608" i="2" s="1"/>
  <c r="O623" i="2" s="1"/>
  <c r="O30" i="2" s="1"/>
  <c r="P21" i="33"/>
  <c r="P78" i="2" s="1"/>
  <c r="M364" i="28"/>
  <c r="M29" i="28" s="1"/>
  <c r="M608" i="2" s="1"/>
  <c r="M623" i="2" s="1"/>
  <c r="M30" i="2" s="1"/>
  <c r="M26" i="32"/>
  <c r="M468" i="2"/>
  <c r="J232" i="32"/>
  <c r="J26" i="32"/>
  <c r="J468" i="2" s="1"/>
  <c r="H232" i="32"/>
  <c r="H26" i="32" s="1"/>
  <c r="H468" i="2" s="1"/>
  <c r="I232" i="32"/>
  <c r="I26" i="32" s="1"/>
  <c r="I468" i="2" s="1"/>
  <c r="G225" i="32"/>
  <c r="R361" i="35"/>
  <c r="L27" i="30"/>
  <c r="L515" i="2" s="1"/>
  <c r="M27" i="30"/>
  <c r="M515" i="2" s="1"/>
  <c r="N27" i="30"/>
  <c r="O27" i="30"/>
  <c r="P27" i="30"/>
  <c r="P515" i="2" s="1"/>
  <c r="R243" i="30"/>
  <c r="R27" i="30" s="1"/>
  <c r="R515" i="2" s="1"/>
  <c r="M27" i="33"/>
  <c r="M518" i="2" s="1"/>
  <c r="O240" i="31"/>
  <c r="O24" i="31" s="1"/>
  <c r="O368" i="2" s="1"/>
  <c r="O281" i="35"/>
  <c r="O24" i="35" s="1"/>
  <c r="O372" i="2" s="1"/>
  <c r="M281" i="35"/>
  <c r="M24" i="35"/>
  <c r="M372" i="2" s="1"/>
  <c r="L290" i="36"/>
  <c r="L291" i="36"/>
  <c r="L292" i="36"/>
  <c r="L294" i="36"/>
  <c r="L298" i="36"/>
  <c r="L301" i="36"/>
  <c r="L302" i="36"/>
  <c r="L283" i="34"/>
  <c r="L24" i="34" s="1"/>
  <c r="L371" i="2" s="1"/>
  <c r="M240" i="31"/>
  <c r="M24" i="31" s="1"/>
  <c r="M368" i="2" s="1"/>
  <c r="M158" i="30"/>
  <c r="M24" i="30" s="1"/>
  <c r="M367" i="2" s="1"/>
  <c r="O158" i="30"/>
  <c r="O24" i="30" s="1"/>
  <c r="O367" i="2" s="1"/>
  <c r="L193" i="29"/>
  <c r="L194" i="29"/>
  <c r="L197" i="29"/>
  <c r="L198" i="29"/>
  <c r="L199" i="29"/>
  <c r="L200" i="29"/>
  <c r="L201" i="29"/>
  <c r="L204" i="29"/>
  <c r="O240" i="28"/>
  <c r="O24" i="28"/>
  <c r="O362" i="2" s="1"/>
  <c r="L240" i="28"/>
  <c r="L24" i="28" s="1"/>
  <c r="L362" i="2" s="1"/>
  <c r="R240" i="28"/>
  <c r="R24" i="28" s="1"/>
  <c r="L167" i="2"/>
  <c r="M160" i="27"/>
  <c r="M24" i="27" s="1"/>
  <c r="M363" i="2" s="1"/>
  <c r="R160" i="27"/>
  <c r="R24" i="27" s="1"/>
  <c r="R363" i="2" s="1"/>
  <c r="O160" i="27"/>
  <c r="O24" i="27"/>
  <c r="O363" i="2" s="1"/>
  <c r="L149" i="27"/>
  <c r="L160" i="27"/>
  <c r="L24" i="27" s="1"/>
  <c r="L363" i="2" s="1"/>
  <c r="R155" i="22"/>
  <c r="R24" i="22" s="1"/>
  <c r="R365" i="2" s="1"/>
  <c r="L155" i="22"/>
  <c r="L24" i="22" s="1"/>
  <c r="L365" i="2" s="1"/>
  <c r="M155" i="22"/>
  <c r="M24" i="22" s="1"/>
  <c r="M365" i="2" s="1"/>
  <c r="R304" i="36"/>
  <c r="R24" i="36" s="1"/>
  <c r="R373" i="2" s="1"/>
  <c r="R24" i="18"/>
  <c r="R364" i="2" s="1"/>
  <c r="O240" i="34"/>
  <c r="O23" i="34" s="1"/>
  <c r="O322" i="2" s="1"/>
  <c r="M191" i="32"/>
  <c r="M23" i="32" s="1"/>
  <c r="M320" i="2" s="1"/>
  <c r="M118" i="19"/>
  <c r="M23" i="19" s="1"/>
  <c r="I258" i="36"/>
  <c r="I23" i="36" s="1"/>
  <c r="I324" i="2" s="1"/>
  <c r="H258" i="36"/>
  <c r="K236" i="35"/>
  <c r="N240" i="25"/>
  <c r="N232" i="25"/>
  <c r="N233" i="25"/>
  <c r="N234" i="25"/>
  <c r="N235" i="25"/>
  <c r="N236" i="25"/>
  <c r="N237" i="25"/>
  <c r="N238" i="25"/>
  <c r="N239" i="25"/>
  <c r="N231" i="25"/>
  <c r="O242" i="25"/>
  <c r="O23" i="25" s="1"/>
  <c r="O326" i="2" s="1"/>
  <c r="L232" i="25"/>
  <c r="L233" i="25"/>
  <c r="L234" i="25"/>
  <c r="L235" i="25"/>
  <c r="L237" i="25"/>
  <c r="L238" i="25"/>
  <c r="L239" i="25"/>
  <c r="L240" i="25"/>
  <c r="L231" i="25"/>
  <c r="M242" i="25"/>
  <c r="M23" i="25" s="1"/>
  <c r="M326" i="2" s="1"/>
  <c r="N233" i="35"/>
  <c r="N236" i="35"/>
  <c r="N232" i="35"/>
  <c r="L233" i="35"/>
  <c r="L238" i="35" s="1"/>
  <c r="L23" i="35" s="1"/>
  <c r="L323" i="2" s="1"/>
  <c r="N232" i="37"/>
  <c r="N233" i="37"/>
  <c r="N234" i="37"/>
  <c r="N235" i="37"/>
  <c r="N236" i="37"/>
  <c r="N237" i="37"/>
  <c r="N238" i="37"/>
  <c r="N239" i="37"/>
  <c r="N240" i="37"/>
  <c r="N231" i="37"/>
  <c r="O242" i="37"/>
  <c r="O23" i="37" s="1"/>
  <c r="O325" i="2" s="1"/>
  <c r="L234" i="37"/>
  <c r="L235" i="37"/>
  <c r="L236" i="37"/>
  <c r="L237" i="37"/>
  <c r="L238" i="37"/>
  <c r="L240" i="37"/>
  <c r="N243" i="36"/>
  <c r="N244" i="36"/>
  <c r="N245" i="36"/>
  <c r="N246" i="36"/>
  <c r="N247" i="36"/>
  <c r="N248" i="36"/>
  <c r="N249" i="36"/>
  <c r="N250" i="36"/>
  <c r="N251" i="36"/>
  <c r="N252" i="36"/>
  <c r="N253" i="36"/>
  <c r="N254" i="36"/>
  <c r="N255" i="36"/>
  <c r="N256" i="36"/>
  <c r="N242" i="36"/>
  <c r="O258" i="36"/>
  <c r="O23" i="36" s="1"/>
  <c r="O324" i="2" s="1"/>
  <c r="L243" i="36"/>
  <c r="L244" i="36"/>
  <c r="L246" i="36"/>
  <c r="L247" i="36"/>
  <c r="L248" i="36"/>
  <c r="L250" i="36"/>
  <c r="L251" i="36"/>
  <c r="L252" i="36"/>
  <c r="L256" i="36"/>
  <c r="L242" i="36"/>
  <c r="L232" i="34"/>
  <c r="L233" i="34"/>
  <c r="L190" i="28"/>
  <c r="L191" i="28"/>
  <c r="L193" i="28"/>
  <c r="L198" i="25"/>
  <c r="M199" i="25"/>
  <c r="M22" i="25" s="1"/>
  <c r="M277" i="2" s="1"/>
  <c r="O199" i="25"/>
  <c r="O22" i="25" s="1"/>
  <c r="O277" i="2" s="1"/>
  <c r="N187" i="31"/>
  <c r="L198" i="31"/>
  <c r="L22" i="31" s="1"/>
  <c r="L270" i="2" s="1"/>
  <c r="N109" i="30"/>
  <c r="N110" i="30"/>
  <c r="N111" i="30"/>
  <c r="N112" i="30"/>
  <c r="N113" i="30"/>
  <c r="N114" i="30"/>
  <c r="N115" i="30"/>
  <c r="N108" i="30"/>
  <c r="N152" i="28"/>
  <c r="N153" i="28"/>
  <c r="N154" i="28"/>
  <c r="N151" i="28"/>
  <c r="L152" i="28"/>
  <c r="N108" i="27"/>
  <c r="N109" i="27"/>
  <c r="N110" i="27"/>
  <c r="N111" i="27"/>
  <c r="N112" i="27"/>
  <c r="N113" i="27"/>
  <c r="N114" i="27"/>
  <c r="N115" i="27"/>
  <c r="N116" i="27"/>
  <c r="N107" i="27"/>
  <c r="L109" i="27"/>
  <c r="L110" i="27"/>
  <c r="L112" i="27"/>
  <c r="L115" i="27"/>
  <c r="N199" i="36"/>
  <c r="N200" i="36"/>
  <c r="N201" i="36"/>
  <c r="N202" i="36"/>
  <c r="N204" i="36"/>
  <c r="N205" i="36"/>
  <c r="N206" i="36"/>
  <c r="N207" i="36"/>
  <c r="N208" i="36"/>
  <c r="N209" i="36"/>
  <c r="N211" i="36"/>
  <c r="N212" i="36"/>
  <c r="K153" i="28"/>
  <c r="R22" i="25"/>
  <c r="R277" i="2" s="1"/>
  <c r="L22" i="34"/>
  <c r="L273" i="2" s="1"/>
  <c r="G112" i="27"/>
  <c r="R118" i="27"/>
  <c r="R22" i="27" s="1"/>
  <c r="K107" i="27"/>
  <c r="R156" i="28"/>
  <c r="O81" i="36"/>
  <c r="O18" i="36" s="1"/>
  <c r="O226" i="2" s="1"/>
  <c r="M73" i="25"/>
  <c r="M18" i="25" s="1"/>
  <c r="M228" i="2" s="1"/>
  <c r="L81" i="36"/>
  <c r="L18" i="36" s="1"/>
  <c r="L226" i="2" s="1"/>
  <c r="R81" i="36"/>
  <c r="R18" i="36" s="1"/>
  <c r="R226" i="2" s="1"/>
  <c r="R68" i="35"/>
  <c r="K67" i="31"/>
  <c r="K68" i="31"/>
  <c r="K69" i="31"/>
  <c r="K70" i="31"/>
  <c r="K71" i="31"/>
  <c r="O115" i="25"/>
  <c r="O19" i="25" s="1"/>
  <c r="O179" i="2"/>
  <c r="O117" i="37"/>
  <c r="O19" i="37"/>
  <c r="O178" i="2" s="1"/>
  <c r="N123" i="36"/>
  <c r="N124" i="36"/>
  <c r="M126" i="36"/>
  <c r="M19" i="36" s="1"/>
  <c r="M177" i="2"/>
  <c r="O126" i="36"/>
  <c r="O19" i="36"/>
  <c r="O177" i="2" s="1"/>
  <c r="O111" i="35"/>
  <c r="O19" i="35"/>
  <c r="O176" i="2" s="1"/>
  <c r="L114" i="34"/>
  <c r="L19" i="34"/>
  <c r="L175" i="2" s="1"/>
  <c r="O114" i="34"/>
  <c r="O19" i="34" s="1"/>
  <c r="O175" i="2"/>
  <c r="M113" i="32"/>
  <c r="M21" i="32" s="1"/>
  <c r="M124" i="2" s="1"/>
  <c r="R111" i="33"/>
  <c r="R21" i="33" s="1"/>
  <c r="R125" i="2" s="1"/>
  <c r="M111" i="33"/>
  <c r="M21" i="33"/>
  <c r="M125" i="2" s="1"/>
  <c r="O111" i="33"/>
  <c r="O21" i="33" s="1"/>
  <c r="O125" i="2" s="1"/>
  <c r="R409" i="30"/>
  <c r="R21" i="30" s="1"/>
  <c r="M409" i="30"/>
  <c r="M21" i="30" s="1"/>
  <c r="M122" i="2" s="1"/>
  <c r="K396" i="30"/>
  <c r="K397" i="30"/>
  <c r="K398" i="30"/>
  <c r="K399" i="30"/>
  <c r="K400" i="30"/>
  <c r="K401" i="30"/>
  <c r="K402" i="30"/>
  <c r="K403" i="30"/>
  <c r="K404" i="30"/>
  <c r="K405" i="30"/>
  <c r="K406" i="30"/>
  <c r="K407" i="30"/>
  <c r="K408" i="30"/>
  <c r="K395" i="30"/>
  <c r="G435" i="29"/>
  <c r="E437" i="29"/>
  <c r="E21" i="29"/>
  <c r="E121" i="2" s="1"/>
  <c r="C437" i="29"/>
  <c r="C21" i="29" s="1"/>
  <c r="L424" i="29"/>
  <c r="L425" i="29"/>
  <c r="L426" i="29"/>
  <c r="L431" i="29"/>
  <c r="L432" i="29"/>
  <c r="L433" i="29"/>
  <c r="R437" i="29"/>
  <c r="R21" i="29" s="1"/>
  <c r="L116" i="28"/>
  <c r="L21" i="28"/>
  <c r="L117" i="2" s="1"/>
  <c r="I116" i="28"/>
  <c r="M77" i="27"/>
  <c r="M20" i="27" s="1"/>
  <c r="O77" i="27"/>
  <c r="O20" i="27" s="1"/>
  <c r="O157" i="31"/>
  <c r="O20" i="31" s="1"/>
  <c r="O74" i="2" s="1"/>
  <c r="O74" i="28"/>
  <c r="O20" i="28" s="1"/>
  <c r="O169" i="36"/>
  <c r="O20" i="36" s="1"/>
  <c r="O79" i="2" s="1"/>
  <c r="R155" i="35"/>
  <c r="R69" i="33"/>
  <c r="R20" i="33" s="1"/>
  <c r="R76" i="2" s="1"/>
  <c r="L69" i="33"/>
  <c r="L20" i="33" s="1"/>
  <c r="L76" i="2" s="1"/>
  <c r="R77" i="30"/>
  <c r="R20" i="30" s="1"/>
  <c r="R73" i="2" s="1"/>
  <c r="R20" i="29"/>
  <c r="R72" i="2" s="1"/>
  <c r="R74" i="28"/>
  <c r="R20" i="28" s="1"/>
  <c r="R77" i="27"/>
  <c r="R20" i="27" s="1"/>
  <c r="R73" i="22"/>
  <c r="R20" i="22" s="1"/>
  <c r="O72" i="18"/>
  <c r="O20" i="18" s="1"/>
  <c r="M72" i="18"/>
  <c r="M20" i="18" s="1"/>
  <c r="R72" i="18"/>
  <c r="R20" i="18" s="1"/>
  <c r="R70" i="2" s="1"/>
  <c r="J77" i="27"/>
  <c r="J20" i="27" s="1"/>
  <c r="K63" i="19"/>
  <c r="N375" i="2"/>
  <c r="N374" i="2"/>
  <c r="N369" i="2"/>
  <c r="P28" i="37"/>
  <c r="P32" i="25"/>
  <c r="R406" i="25"/>
  <c r="R32" i="25"/>
  <c r="R719" i="2" s="1"/>
  <c r="P26" i="35"/>
  <c r="L24" i="32"/>
  <c r="L369" i="2" s="1"/>
  <c r="M24" i="32"/>
  <c r="M369" i="2"/>
  <c r="N24" i="32"/>
  <c r="O24" i="32"/>
  <c r="O369" i="2" s="1"/>
  <c r="P24" i="32"/>
  <c r="P369" i="2" s="1"/>
  <c r="C281" i="35"/>
  <c r="C24" i="35" s="1"/>
  <c r="C372" i="2" s="1"/>
  <c r="R321" i="35"/>
  <c r="R26" i="35"/>
  <c r="R471" i="2" s="1"/>
  <c r="G289" i="36"/>
  <c r="C304" i="36"/>
  <c r="C24" i="36" s="1"/>
  <c r="C373" i="2" s="1"/>
  <c r="G276" i="35"/>
  <c r="G277" i="35"/>
  <c r="G278" i="35"/>
  <c r="G279" i="35"/>
  <c r="G275" i="35"/>
  <c r="I240" i="31"/>
  <c r="H240" i="31"/>
  <c r="H24" i="31"/>
  <c r="H368" i="2" s="1"/>
  <c r="K230" i="31"/>
  <c r="K231" i="31"/>
  <c r="K232" i="31"/>
  <c r="K233" i="31"/>
  <c r="K234" i="31"/>
  <c r="K235" i="31"/>
  <c r="K236" i="31"/>
  <c r="K237" i="31"/>
  <c r="K238" i="31"/>
  <c r="K357" i="25"/>
  <c r="K358" i="25"/>
  <c r="K359" i="25"/>
  <c r="G363" i="25"/>
  <c r="G364" i="25"/>
  <c r="R311" i="32"/>
  <c r="R24" i="32" s="1"/>
  <c r="R369" i="2" s="1"/>
  <c r="K303" i="32"/>
  <c r="E311" i="32"/>
  <c r="E24" i="32" s="1"/>
  <c r="E369" i="2" s="1"/>
  <c r="G300" i="32"/>
  <c r="G301" i="32"/>
  <c r="G302" i="32"/>
  <c r="G303" i="32"/>
  <c r="G304" i="32"/>
  <c r="G305" i="32"/>
  <c r="G306" i="32"/>
  <c r="G307" i="32"/>
  <c r="G308" i="32"/>
  <c r="G309" i="32"/>
  <c r="H311" i="32"/>
  <c r="H24" i="32" s="1"/>
  <c r="H369" i="2" s="1"/>
  <c r="P20" i="36"/>
  <c r="J169" i="36"/>
  <c r="J20" i="36" s="1"/>
  <c r="J79" i="2" s="1"/>
  <c r="O283" i="25"/>
  <c r="O26" i="25" s="1"/>
  <c r="O474" i="2" s="1"/>
  <c r="O156" i="34"/>
  <c r="O20" i="34" s="1"/>
  <c r="O77" i="2" s="1"/>
  <c r="N110" i="36"/>
  <c r="N121" i="36"/>
  <c r="N120" i="36"/>
  <c r="N119" i="36"/>
  <c r="N117" i="36"/>
  <c r="N116" i="36"/>
  <c r="N114" i="36"/>
  <c r="N113" i="36"/>
  <c r="N112" i="36"/>
  <c r="N111" i="36"/>
  <c r="N167" i="36"/>
  <c r="N166" i="36"/>
  <c r="N165" i="36"/>
  <c r="N164" i="36"/>
  <c r="N163" i="36"/>
  <c r="N162" i="36"/>
  <c r="N161" i="36"/>
  <c r="N160" i="36"/>
  <c r="N159" i="36"/>
  <c r="N158" i="36"/>
  <c r="N157" i="36"/>
  <c r="N156" i="36"/>
  <c r="N155" i="36"/>
  <c r="N154" i="36"/>
  <c r="N153" i="36"/>
  <c r="M20" i="25"/>
  <c r="M81" i="2" s="1"/>
  <c r="K21" i="25"/>
  <c r="L24" i="25"/>
  <c r="M24" i="25"/>
  <c r="N24" i="25"/>
  <c r="O24" i="25"/>
  <c r="K25" i="25"/>
  <c r="K27" i="25"/>
  <c r="K29" i="25"/>
  <c r="K30" i="25"/>
  <c r="K31" i="25"/>
  <c r="C50" i="25"/>
  <c r="C92" i="25" s="1"/>
  <c r="C134" i="25" s="1"/>
  <c r="C176" i="25" s="1"/>
  <c r="C219" i="25" s="1"/>
  <c r="C260" i="25" s="1"/>
  <c r="G62" i="25"/>
  <c r="K62" i="25"/>
  <c r="G63" i="25"/>
  <c r="G64" i="25"/>
  <c r="K64" i="25"/>
  <c r="G65" i="25"/>
  <c r="K65" i="25"/>
  <c r="G66" i="25"/>
  <c r="K66" i="25"/>
  <c r="G67" i="25"/>
  <c r="J67" i="25"/>
  <c r="K67" i="25" s="1"/>
  <c r="G68" i="25"/>
  <c r="J68" i="25"/>
  <c r="K68" i="25"/>
  <c r="G69" i="25"/>
  <c r="I69" i="25" s="1"/>
  <c r="L73" i="25"/>
  <c r="L18" i="25" s="1"/>
  <c r="L228" i="2" s="1"/>
  <c r="P69" i="25"/>
  <c r="G70" i="25"/>
  <c r="K70" i="25"/>
  <c r="G71" i="25"/>
  <c r="K71" i="25"/>
  <c r="P71" i="25"/>
  <c r="K72" i="25"/>
  <c r="C73" i="25"/>
  <c r="C18" i="25"/>
  <c r="C228" i="2" s="1"/>
  <c r="D73" i="25"/>
  <c r="D18" i="25" s="1"/>
  <c r="E73" i="25"/>
  <c r="E18" i="25" s="1"/>
  <c r="E228" i="2" s="1"/>
  <c r="F73" i="25"/>
  <c r="F18" i="25" s="1"/>
  <c r="F228" i="2" s="1"/>
  <c r="H73" i="25"/>
  <c r="H18" i="25"/>
  <c r="H228" i="2" s="1"/>
  <c r="O75" i="25"/>
  <c r="O117" i="25" s="1"/>
  <c r="O160" i="25" s="1"/>
  <c r="O202" i="25" s="1"/>
  <c r="O245" i="25" s="1"/>
  <c r="O285" i="25" s="1"/>
  <c r="O325" i="25" s="1"/>
  <c r="O368" i="25" s="1"/>
  <c r="O408" i="25" s="1"/>
  <c r="O79" i="25"/>
  <c r="O121" i="25" s="1"/>
  <c r="O164" i="25" s="1"/>
  <c r="O206" i="25" s="1"/>
  <c r="O249" i="25" s="1"/>
  <c r="O289" i="25" s="1"/>
  <c r="O329" i="25" s="1"/>
  <c r="O372" i="25" s="1"/>
  <c r="O412" i="25" s="1"/>
  <c r="G104" i="25"/>
  <c r="K104" i="25"/>
  <c r="G105" i="25"/>
  <c r="G106" i="25"/>
  <c r="K106" i="25"/>
  <c r="G107" i="25"/>
  <c r="K107" i="25"/>
  <c r="G108" i="25"/>
  <c r="K108" i="25"/>
  <c r="G109" i="25"/>
  <c r="J109" i="25"/>
  <c r="K109" i="25" s="1"/>
  <c r="G110" i="25"/>
  <c r="J110" i="25"/>
  <c r="K110" i="25" s="1"/>
  <c r="G111" i="25"/>
  <c r="K111" i="25"/>
  <c r="G112" i="25"/>
  <c r="K112" i="25"/>
  <c r="G113" i="25"/>
  <c r="K113" i="25"/>
  <c r="C115" i="25"/>
  <c r="C19" i="25" s="1"/>
  <c r="C179" i="2" s="1"/>
  <c r="D115" i="25"/>
  <c r="D19" i="25" s="1"/>
  <c r="D179" i="2" s="1"/>
  <c r="E115" i="25"/>
  <c r="E19" i="25" s="1"/>
  <c r="E179" i="2" s="1"/>
  <c r="F115" i="25"/>
  <c r="F19" i="25" s="1"/>
  <c r="F179" i="2" s="1"/>
  <c r="H115" i="25"/>
  <c r="H19" i="25"/>
  <c r="I115" i="25"/>
  <c r="I19" i="25"/>
  <c r="L115" i="25"/>
  <c r="L19" i="25" s="1"/>
  <c r="L179" i="2" s="1"/>
  <c r="M115" i="25"/>
  <c r="M19" i="25" s="1"/>
  <c r="M179" i="2" s="1"/>
  <c r="R115" i="25"/>
  <c r="R19" i="25"/>
  <c r="R179" i="2" s="1"/>
  <c r="G146" i="25"/>
  <c r="K146" i="25"/>
  <c r="N146" i="25"/>
  <c r="G147" i="25"/>
  <c r="K147" i="25"/>
  <c r="N147" i="25"/>
  <c r="G148" i="25"/>
  <c r="K148" i="25"/>
  <c r="N148" i="25"/>
  <c r="G149" i="25"/>
  <c r="K149" i="25"/>
  <c r="N149" i="25"/>
  <c r="G150" i="25"/>
  <c r="K150" i="25"/>
  <c r="N150" i="25"/>
  <c r="G151" i="25"/>
  <c r="K151" i="25"/>
  <c r="N151" i="25"/>
  <c r="G152" i="25"/>
  <c r="K152" i="25"/>
  <c r="N152" i="25"/>
  <c r="G153" i="25"/>
  <c r="K153" i="25"/>
  <c r="N153" i="25"/>
  <c r="G154" i="25"/>
  <c r="K154" i="25"/>
  <c r="N154" i="25"/>
  <c r="G155" i="25"/>
  <c r="K155" i="25"/>
  <c r="N155" i="25"/>
  <c r="C157" i="25"/>
  <c r="D157" i="25"/>
  <c r="E157" i="25"/>
  <c r="E20" i="25" s="1"/>
  <c r="E81" i="2" s="1"/>
  <c r="F157" i="25"/>
  <c r="F20" i="25" s="1"/>
  <c r="H157" i="25"/>
  <c r="H20" i="25" s="1"/>
  <c r="I157" i="25"/>
  <c r="I20" i="25" s="1"/>
  <c r="J157" i="25"/>
  <c r="J20" i="25"/>
  <c r="J81" i="2" s="1"/>
  <c r="L157" i="25"/>
  <c r="L20" i="25"/>
  <c r="L81" i="2" s="1"/>
  <c r="R157" i="25"/>
  <c r="R20" i="25" s="1"/>
  <c r="G188" i="25"/>
  <c r="K188" i="25"/>
  <c r="G189" i="25"/>
  <c r="K189" i="25"/>
  <c r="G190" i="25"/>
  <c r="K190" i="25"/>
  <c r="G191" i="25"/>
  <c r="K191" i="25"/>
  <c r="G192" i="25"/>
  <c r="K192" i="25"/>
  <c r="G193" i="25"/>
  <c r="K193" i="25"/>
  <c r="G194" i="25"/>
  <c r="K194" i="25"/>
  <c r="G195" i="25"/>
  <c r="K195" i="25"/>
  <c r="G196" i="25"/>
  <c r="K196" i="25"/>
  <c r="G197" i="25"/>
  <c r="K197" i="25"/>
  <c r="C199" i="25"/>
  <c r="C22" i="25" s="1"/>
  <c r="C277" i="2" s="1"/>
  <c r="D199" i="25"/>
  <c r="D22" i="25" s="1"/>
  <c r="E199" i="25"/>
  <c r="E22" i="25" s="1"/>
  <c r="F199" i="25"/>
  <c r="F22" i="25"/>
  <c r="F277" i="2" s="1"/>
  <c r="H199" i="25"/>
  <c r="H22" i="25" s="1"/>
  <c r="I199" i="25"/>
  <c r="I22" i="25"/>
  <c r="J199" i="25"/>
  <c r="J63" i="25"/>
  <c r="G231" i="25"/>
  <c r="K231" i="25"/>
  <c r="G232" i="25"/>
  <c r="K232" i="25"/>
  <c r="G233" i="25"/>
  <c r="K233" i="25"/>
  <c r="G234" i="25"/>
  <c r="K234" i="25"/>
  <c r="G235" i="25"/>
  <c r="K235" i="25"/>
  <c r="G236" i="25"/>
  <c r="K236" i="25"/>
  <c r="G237" i="25"/>
  <c r="K237" i="25"/>
  <c r="G238" i="25"/>
  <c r="K238" i="25"/>
  <c r="G239" i="25"/>
  <c r="K239" i="25"/>
  <c r="G240" i="25"/>
  <c r="K240" i="25"/>
  <c r="C242" i="25"/>
  <c r="C23" i="25" s="1"/>
  <c r="C326" i="2" s="1"/>
  <c r="D242" i="25"/>
  <c r="E242" i="25"/>
  <c r="E23" i="25" s="1"/>
  <c r="F242" i="25"/>
  <c r="H242" i="25"/>
  <c r="H23" i="25"/>
  <c r="I242" i="25"/>
  <c r="I23" i="25"/>
  <c r="J242" i="25"/>
  <c r="J105" i="25" s="1"/>
  <c r="R242" i="25"/>
  <c r="R23" i="25" s="1"/>
  <c r="R326" i="2" s="1"/>
  <c r="G272" i="25"/>
  <c r="K272" i="25"/>
  <c r="G273" i="25"/>
  <c r="K273" i="25"/>
  <c r="G274" i="25"/>
  <c r="K274" i="25"/>
  <c r="G275" i="25"/>
  <c r="K275" i="25"/>
  <c r="G276" i="25"/>
  <c r="K276" i="25"/>
  <c r="G277" i="25"/>
  <c r="K277" i="25"/>
  <c r="G278" i="25"/>
  <c r="K278" i="25"/>
  <c r="G279" i="25"/>
  <c r="K279" i="25"/>
  <c r="G280" i="25"/>
  <c r="K280" i="25"/>
  <c r="G281" i="25"/>
  <c r="K281" i="25"/>
  <c r="C283" i="25"/>
  <c r="C26" i="25" s="1"/>
  <c r="C474" i="2" s="1"/>
  <c r="D283" i="25"/>
  <c r="D26" i="25" s="1"/>
  <c r="E283" i="25"/>
  <c r="E26" i="25" s="1"/>
  <c r="E474" i="2" s="1"/>
  <c r="F283" i="25"/>
  <c r="F26" i="25" s="1"/>
  <c r="H283" i="25"/>
  <c r="H26" i="25" s="1"/>
  <c r="H474" i="2" s="1"/>
  <c r="I283" i="25"/>
  <c r="I26" i="25" s="1"/>
  <c r="I474" i="2" s="1"/>
  <c r="J283" i="25"/>
  <c r="J26" i="25" s="1"/>
  <c r="L283" i="25"/>
  <c r="L26" i="25" s="1"/>
  <c r="L474" i="2" s="1"/>
  <c r="R283" i="25"/>
  <c r="R26" i="25" s="1"/>
  <c r="G312" i="25"/>
  <c r="J312" i="25"/>
  <c r="K312" i="25" s="1"/>
  <c r="G313" i="25"/>
  <c r="J313" i="25"/>
  <c r="K313" i="25"/>
  <c r="G314" i="25"/>
  <c r="K314" i="25"/>
  <c r="G315" i="25"/>
  <c r="K315" i="25"/>
  <c r="G316" i="25"/>
  <c r="K316" i="25"/>
  <c r="G317" i="25"/>
  <c r="J317" i="25"/>
  <c r="K317" i="25" s="1"/>
  <c r="G318" i="25"/>
  <c r="J318" i="25"/>
  <c r="K318" i="25" s="1"/>
  <c r="G319" i="25"/>
  <c r="K319" i="25"/>
  <c r="G320" i="25"/>
  <c r="J320" i="25"/>
  <c r="K320" i="25"/>
  <c r="G321" i="25"/>
  <c r="J321" i="25"/>
  <c r="K321" i="25" s="1"/>
  <c r="C323" i="25"/>
  <c r="C28" i="25"/>
  <c r="C572" i="2" s="1"/>
  <c r="D323" i="25"/>
  <c r="E323" i="25"/>
  <c r="E28" i="25" s="1"/>
  <c r="F323" i="25"/>
  <c r="H323" i="25"/>
  <c r="H28" i="25" s="1"/>
  <c r="H572" i="2" s="1"/>
  <c r="I323" i="25"/>
  <c r="I28" i="25" s="1"/>
  <c r="M323" i="25"/>
  <c r="M28" i="25" s="1"/>
  <c r="M572" i="2" s="1"/>
  <c r="R323" i="25"/>
  <c r="R28" i="25" s="1"/>
  <c r="R572" i="2" s="1"/>
  <c r="G355" i="25"/>
  <c r="J355" i="25"/>
  <c r="K355" i="25" s="1"/>
  <c r="G356" i="25"/>
  <c r="J356" i="25"/>
  <c r="K356" i="25" s="1"/>
  <c r="G357" i="25"/>
  <c r="G358" i="25"/>
  <c r="G359" i="25"/>
  <c r="G360" i="25"/>
  <c r="J360" i="25"/>
  <c r="K360" i="25"/>
  <c r="G361" i="25"/>
  <c r="J361" i="25"/>
  <c r="K361" i="25" s="1"/>
  <c r="G362" i="25"/>
  <c r="K362" i="25"/>
  <c r="J363" i="25"/>
  <c r="K363" i="25"/>
  <c r="J364" i="25"/>
  <c r="K364" i="25"/>
  <c r="C366" i="25"/>
  <c r="C24" i="25" s="1"/>
  <c r="C375" i="2" s="1"/>
  <c r="D366" i="25"/>
  <c r="E366" i="25"/>
  <c r="E24" i="25"/>
  <c r="E375" i="2" s="1"/>
  <c r="F366" i="25"/>
  <c r="H366" i="25"/>
  <c r="H24" i="25" s="1"/>
  <c r="I366" i="25"/>
  <c r="R366" i="25"/>
  <c r="R24" i="25" s="1"/>
  <c r="R375" i="2" s="1"/>
  <c r="O369" i="25"/>
  <c r="O409" i="25" s="1"/>
  <c r="K395" i="25"/>
  <c r="G396" i="25"/>
  <c r="K396" i="25"/>
  <c r="K397" i="25"/>
  <c r="K398" i="25"/>
  <c r="K399" i="25"/>
  <c r="K400" i="25"/>
  <c r="K401" i="25"/>
  <c r="K402" i="25"/>
  <c r="K403" i="25"/>
  <c r="K404" i="25"/>
  <c r="C406" i="25"/>
  <c r="C32" i="25" s="1"/>
  <c r="C719" i="2" s="1"/>
  <c r="D406" i="25"/>
  <c r="D32" i="25" s="1"/>
  <c r="E406" i="25"/>
  <c r="E32" i="25" s="1"/>
  <c r="E719" i="2" s="1"/>
  <c r="F406" i="25"/>
  <c r="F32" i="25" s="1"/>
  <c r="H406" i="25"/>
  <c r="H32" i="25" s="1"/>
  <c r="I406" i="25"/>
  <c r="I32" i="25" s="1"/>
  <c r="J406" i="25"/>
  <c r="J32" i="25" s="1"/>
  <c r="L406" i="25"/>
  <c r="L32" i="25" s="1"/>
  <c r="M406" i="25"/>
  <c r="M32" i="25"/>
  <c r="N406" i="25"/>
  <c r="N32" i="25"/>
  <c r="N719" i="2" s="1"/>
  <c r="O406" i="25"/>
  <c r="O32" i="25" s="1"/>
  <c r="O719" i="2" s="1"/>
  <c r="C22" i="35"/>
  <c r="C274" i="2" s="1"/>
  <c r="L22" i="35"/>
  <c r="L274" i="2" s="1"/>
  <c r="R22" i="35"/>
  <c r="L27" i="35"/>
  <c r="N27" i="35"/>
  <c r="R27" i="35"/>
  <c r="C50" i="35"/>
  <c r="C93" i="35" s="1"/>
  <c r="C137" i="35" s="1"/>
  <c r="C179" i="35" s="1"/>
  <c r="C220" i="35" s="1"/>
  <c r="C263" i="35" s="1"/>
  <c r="C303" i="35" s="1"/>
  <c r="C343" i="35" s="1"/>
  <c r="C384" i="35" s="1"/>
  <c r="C427" i="35" s="1"/>
  <c r="G62" i="35"/>
  <c r="J62" i="35"/>
  <c r="K62" i="35"/>
  <c r="C63" i="35"/>
  <c r="H63" i="35"/>
  <c r="H68" i="35" s="1"/>
  <c r="H18" i="35" s="1"/>
  <c r="H225" i="2" s="1"/>
  <c r="I63" i="35"/>
  <c r="N63" i="35" s="1"/>
  <c r="J63" i="35"/>
  <c r="J68" i="35" s="1"/>
  <c r="G64" i="35"/>
  <c r="K64" i="35"/>
  <c r="G65" i="35"/>
  <c r="I65" i="35"/>
  <c r="N65" i="35" s="1"/>
  <c r="G66" i="35"/>
  <c r="I66" i="35"/>
  <c r="K66" i="35" s="1"/>
  <c r="D68" i="35"/>
  <c r="E68" i="35"/>
  <c r="E18" i="35" s="1"/>
  <c r="E225" i="2" s="1"/>
  <c r="F68" i="35"/>
  <c r="L68" i="35"/>
  <c r="L18" i="35" s="1"/>
  <c r="L225" i="2" s="1"/>
  <c r="M68" i="35"/>
  <c r="M18" i="35"/>
  <c r="M225" i="2" s="1"/>
  <c r="R18" i="35"/>
  <c r="R225" i="2" s="1"/>
  <c r="O70" i="35"/>
  <c r="O113" i="35" s="1"/>
  <c r="O157" i="35" s="1"/>
  <c r="O199" i="35" s="1"/>
  <c r="O240" i="35" s="1"/>
  <c r="O283" i="35" s="1"/>
  <c r="O323" i="35" s="1"/>
  <c r="O363" i="35" s="1"/>
  <c r="O404" i="35" s="1"/>
  <c r="O447" i="35" s="1"/>
  <c r="O74" i="35"/>
  <c r="O117" i="35"/>
  <c r="O161" i="35" s="1"/>
  <c r="O203" i="35" s="1"/>
  <c r="O244" i="35" s="1"/>
  <c r="O287" i="35" s="1"/>
  <c r="O327" i="35" s="1"/>
  <c r="O367" i="35" s="1"/>
  <c r="O408" i="35" s="1"/>
  <c r="O451" i="35" s="1"/>
  <c r="O75" i="35"/>
  <c r="O118" i="35" s="1"/>
  <c r="O162" i="35" s="1"/>
  <c r="O204" i="35" s="1"/>
  <c r="O245" i="35" s="1"/>
  <c r="O288" i="35" s="1"/>
  <c r="O328" i="35" s="1"/>
  <c r="O368" i="35" s="1"/>
  <c r="O409" i="35" s="1"/>
  <c r="O452" i="35" s="1"/>
  <c r="G105" i="35"/>
  <c r="K105" i="35"/>
  <c r="G106" i="35"/>
  <c r="K106" i="35"/>
  <c r="N106" i="35"/>
  <c r="G107" i="35"/>
  <c r="K107" i="35"/>
  <c r="N107" i="35"/>
  <c r="G108" i="35"/>
  <c r="K108" i="35"/>
  <c r="N108" i="35"/>
  <c r="G109" i="35"/>
  <c r="K109" i="35"/>
  <c r="N109" i="35"/>
  <c r="C111" i="35"/>
  <c r="C19" i="35" s="1"/>
  <c r="C176" i="2" s="1"/>
  <c r="D111" i="35"/>
  <c r="D19" i="35" s="1"/>
  <c r="D176" i="2" s="1"/>
  <c r="E111" i="35"/>
  <c r="E19" i="35"/>
  <c r="E176" i="2" s="1"/>
  <c r="F111" i="35"/>
  <c r="F19" i="35" s="1"/>
  <c r="F176" i="2" s="1"/>
  <c r="H111" i="35"/>
  <c r="H19" i="35" s="1"/>
  <c r="I111" i="35"/>
  <c r="I19" i="35"/>
  <c r="I176" i="2" s="1"/>
  <c r="J111" i="35"/>
  <c r="J19" i="35"/>
  <c r="J176" i="2"/>
  <c r="R111" i="35"/>
  <c r="R19" i="35" s="1"/>
  <c r="R176" i="2" s="1"/>
  <c r="G149" i="35"/>
  <c r="K149" i="35"/>
  <c r="G150" i="35"/>
  <c r="K150" i="35"/>
  <c r="G151" i="35"/>
  <c r="K151" i="35"/>
  <c r="G152" i="35"/>
  <c r="K152" i="35"/>
  <c r="G153" i="35"/>
  <c r="K153" i="35"/>
  <c r="C155" i="35"/>
  <c r="C20" i="35" s="1"/>
  <c r="D155" i="35"/>
  <c r="E155" i="35"/>
  <c r="F155" i="35"/>
  <c r="H155" i="35"/>
  <c r="H20" i="35" s="1"/>
  <c r="H78" i="2" s="1"/>
  <c r="I155" i="35"/>
  <c r="I20" i="35" s="1"/>
  <c r="I78" i="2" s="1"/>
  <c r="J155" i="35"/>
  <c r="J20" i="35"/>
  <c r="J78" i="2" s="1"/>
  <c r="L155" i="35"/>
  <c r="L20" i="35" s="1"/>
  <c r="L78" i="2" s="1"/>
  <c r="M155" i="35"/>
  <c r="M20" i="35" s="1"/>
  <c r="M78" i="2" s="1"/>
  <c r="O155" i="35"/>
  <c r="O20" i="35" s="1"/>
  <c r="O78" i="2" s="1"/>
  <c r="R20" i="35"/>
  <c r="R78" i="2"/>
  <c r="K190" i="35"/>
  <c r="G191" i="35"/>
  <c r="G192" i="35"/>
  <c r="K192" i="35"/>
  <c r="G193" i="35"/>
  <c r="K193" i="35" s="1"/>
  <c r="G194" i="35"/>
  <c r="K194" i="35"/>
  <c r="G195" i="35"/>
  <c r="G22" i="35" s="1"/>
  <c r="G274" i="2" s="1"/>
  <c r="C197" i="35"/>
  <c r="D197" i="35"/>
  <c r="E197" i="35"/>
  <c r="F197" i="35"/>
  <c r="H197" i="35"/>
  <c r="I197" i="35"/>
  <c r="I22" i="35" s="1"/>
  <c r="I274" i="2" s="1"/>
  <c r="J197" i="35"/>
  <c r="M197" i="35"/>
  <c r="M22" i="35" s="1"/>
  <c r="M274" i="2" s="1"/>
  <c r="O197" i="35"/>
  <c r="O22" i="35" s="1"/>
  <c r="O274" i="2" s="1"/>
  <c r="G232" i="35"/>
  <c r="K232" i="35"/>
  <c r="G233" i="35"/>
  <c r="K233" i="35"/>
  <c r="G234" i="35"/>
  <c r="K234" i="35"/>
  <c r="G235" i="35"/>
  <c r="K235" i="35"/>
  <c r="G236" i="35"/>
  <c r="C238" i="35"/>
  <c r="C23" i="35"/>
  <c r="C323" i="2"/>
  <c r="D238" i="35"/>
  <c r="E238" i="35"/>
  <c r="F238" i="35"/>
  <c r="H238" i="35"/>
  <c r="H23" i="35" s="1"/>
  <c r="H323" i="2" s="1"/>
  <c r="I238" i="35"/>
  <c r="I23" i="35"/>
  <c r="J238" i="35"/>
  <c r="M238" i="35"/>
  <c r="M23" i="35" s="1"/>
  <c r="M323" i="2" s="1"/>
  <c r="R238" i="35"/>
  <c r="R23" i="35" s="1"/>
  <c r="K275" i="35"/>
  <c r="K276" i="35"/>
  <c r="K277" i="35"/>
  <c r="K281" i="35" s="1"/>
  <c r="K24" i="35" s="1"/>
  <c r="K372" i="2" s="1"/>
  <c r="K278" i="35"/>
  <c r="K279" i="35"/>
  <c r="D281" i="35"/>
  <c r="E281" i="35"/>
  <c r="E24" i="35" s="1"/>
  <c r="E372" i="2" s="1"/>
  <c r="F281" i="35"/>
  <c r="H281" i="35"/>
  <c r="H24" i="35" s="1"/>
  <c r="H372" i="2" s="1"/>
  <c r="I281" i="35"/>
  <c r="I24" i="35" s="1"/>
  <c r="I372" i="2" s="1"/>
  <c r="J281" i="35"/>
  <c r="L281" i="35"/>
  <c r="L24" i="35" s="1"/>
  <c r="L372" i="2" s="1"/>
  <c r="R281" i="35"/>
  <c r="R24" i="35"/>
  <c r="R372" i="2" s="1"/>
  <c r="G315" i="35"/>
  <c r="G321" i="35" s="1"/>
  <c r="G26" i="35" s="1"/>
  <c r="G471" i="2" s="1"/>
  <c r="K315" i="35"/>
  <c r="G316" i="35"/>
  <c r="K316" i="35"/>
  <c r="G317" i="35"/>
  <c r="K317" i="35"/>
  <c r="G318" i="35"/>
  <c r="K318" i="35"/>
  <c r="G319" i="35"/>
  <c r="K319" i="35"/>
  <c r="C321" i="35"/>
  <c r="C26" i="35" s="1"/>
  <c r="C471" i="2" s="1"/>
  <c r="D321" i="35"/>
  <c r="D26" i="35"/>
  <c r="D471" i="2" s="1"/>
  <c r="E321" i="35"/>
  <c r="E26" i="35"/>
  <c r="E471" i="2"/>
  <c r="F321" i="35"/>
  <c r="F26" i="35" s="1"/>
  <c r="F471" i="2" s="1"/>
  <c r="H321" i="35"/>
  <c r="H26" i="35" s="1"/>
  <c r="H471" i="2" s="1"/>
  <c r="I321" i="35"/>
  <c r="I26" i="35"/>
  <c r="I471" i="2" s="1"/>
  <c r="J321" i="35"/>
  <c r="J26" i="35" s="1"/>
  <c r="J471" i="2" s="1"/>
  <c r="L321" i="35"/>
  <c r="L26" i="35" s="1"/>
  <c r="L471" i="2" s="1"/>
  <c r="M26" i="35"/>
  <c r="M471" i="2" s="1"/>
  <c r="G355" i="35"/>
  <c r="K355" i="35"/>
  <c r="K361" i="35" s="1"/>
  <c r="K27" i="35" s="1"/>
  <c r="K520" i="2" s="1"/>
  <c r="G356" i="35"/>
  <c r="K356" i="35"/>
  <c r="G357" i="35"/>
  <c r="K357" i="35"/>
  <c r="G358" i="35"/>
  <c r="K358" i="35" s="1"/>
  <c r="G359" i="35"/>
  <c r="K359" i="35" s="1"/>
  <c r="C361" i="35"/>
  <c r="C27" i="35" s="1"/>
  <c r="C520" i="2" s="1"/>
  <c r="D361" i="35"/>
  <c r="E361" i="35"/>
  <c r="F361" i="35"/>
  <c r="H361" i="35"/>
  <c r="H27" i="35" s="1"/>
  <c r="H520" i="2" s="1"/>
  <c r="I361" i="35"/>
  <c r="J361" i="35"/>
  <c r="M361" i="35"/>
  <c r="M27" i="35"/>
  <c r="M520" i="2" s="1"/>
  <c r="O361" i="35"/>
  <c r="O27" i="35" s="1"/>
  <c r="O520" i="2" s="1"/>
  <c r="G396" i="35"/>
  <c r="K396" i="35"/>
  <c r="G397" i="35"/>
  <c r="K397" i="35"/>
  <c r="K402" i="35" s="1"/>
  <c r="K28" i="35" s="1"/>
  <c r="K569" i="2" s="1"/>
  <c r="G398" i="35"/>
  <c r="K398" i="35"/>
  <c r="G399" i="35"/>
  <c r="K399" i="35"/>
  <c r="G400" i="35"/>
  <c r="K400" i="35"/>
  <c r="C402" i="35"/>
  <c r="C28" i="35"/>
  <c r="C569" i="2" s="1"/>
  <c r="D402" i="35"/>
  <c r="E402" i="35"/>
  <c r="F402" i="35"/>
  <c r="H402" i="35"/>
  <c r="H28" i="35" s="1"/>
  <c r="H569" i="2" s="1"/>
  <c r="I402" i="35"/>
  <c r="I28" i="35" s="1"/>
  <c r="I569" i="2" s="1"/>
  <c r="J402" i="35"/>
  <c r="J28" i="35"/>
  <c r="J569" i="2" s="1"/>
  <c r="M402" i="35"/>
  <c r="M28" i="35" s="1"/>
  <c r="M569" i="2" s="1"/>
  <c r="R402" i="35"/>
  <c r="R28" i="35" s="1"/>
  <c r="R569" i="2" s="1"/>
  <c r="G439" i="35"/>
  <c r="K439" i="35"/>
  <c r="N439" i="35"/>
  <c r="G440" i="35"/>
  <c r="K440" i="35"/>
  <c r="O440" i="35"/>
  <c r="G441" i="35"/>
  <c r="G445" i="35" s="1"/>
  <c r="G32" i="35" s="1"/>
  <c r="G716" i="2" s="1"/>
  <c r="K441" i="35"/>
  <c r="O441" i="35"/>
  <c r="O445" i="35" s="1"/>
  <c r="O32" i="35" s="1"/>
  <c r="O716" i="2" s="1"/>
  <c r="G442" i="35"/>
  <c r="K442" i="35"/>
  <c r="K445" i="35" s="1"/>
  <c r="K32" i="35" s="1"/>
  <c r="K716" i="2" s="1"/>
  <c r="G443" i="35"/>
  <c r="K443" i="35"/>
  <c r="O443" i="35"/>
  <c r="C445" i="35"/>
  <c r="C32" i="35" s="1"/>
  <c r="C716" i="2" s="1"/>
  <c r="C721" i="2" s="1"/>
  <c r="C33" i="2" s="1"/>
  <c r="D445" i="35"/>
  <c r="E445" i="35"/>
  <c r="E32" i="35" s="1"/>
  <c r="F445" i="35"/>
  <c r="H445" i="35"/>
  <c r="H32" i="35" s="1"/>
  <c r="H716" i="2" s="1"/>
  <c r="I445" i="35"/>
  <c r="I32" i="35" s="1"/>
  <c r="M445" i="35"/>
  <c r="M32" i="35" s="1"/>
  <c r="M716" i="2" s="1"/>
  <c r="R445" i="35"/>
  <c r="R32" i="35"/>
  <c r="R716" i="2" s="1"/>
  <c r="L24" i="37"/>
  <c r="M24" i="37"/>
  <c r="N24" i="37"/>
  <c r="O24" i="37"/>
  <c r="O374" i="2" s="1"/>
  <c r="C50" i="37"/>
  <c r="C94" i="37"/>
  <c r="G62" i="37"/>
  <c r="K62" i="37"/>
  <c r="G63" i="37"/>
  <c r="J63" i="37"/>
  <c r="J73" i="37" s="1"/>
  <c r="J18" i="37" s="1"/>
  <c r="K63" i="37"/>
  <c r="G64" i="37"/>
  <c r="K64" i="37"/>
  <c r="O73" i="37"/>
  <c r="O18" i="37" s="1"/>
  <c r="O227" i="2" s="1"/>
  <c r="G65" i="37"/>
  <c r="K65" i="37"/>
  <c r="G66" i="37"/>
  <c r="K66" i="37"/>
  <c r="G67" i="37"/>
  <c r="K67" i="37"/>
  <c r="G68" i="37"/>
  <c r="J68" i="37"/>
  <c r="K68" i="37"/>
  <c r="G69" i="37"/>
  <c r="G70" i="37"/>
  <c r="K70" i="37"/>
  <c r="G71" i="37"/>
  <c r="K71" i="37"/>
  <c r="C73" i="37"/>
  <c r="C18" i="37" s="1"/>
  <c r="C227" i="2" s="1"/>
  <c r="D73" i="37"/>
  <c r="E73" i="37"/>
  <c r="E18" i="37"/>
  <c r="E227" i="2" s="1"/>
  <c r="F73" i="37"/>
  <c r="H73" i="37"/>
  <c r="H18" i="37" s="1"/>
  <c r="H227" i="2" s="1"/>
  <c r="L73" i="37"/>
  <c r="L18" i="37" s="1"/>
  <c r="L227" i="2" s="1"/>
  <c r="M73" i="37"/>
  <c r="M18" i="37" s="1"/>
  <c r="M227" i="2" s="1"/>
  <c r="R73" i="37"/>
  <c r="R18" i="37"/>
  <c r="R227" i="2" s="1"/>
  <c r="O75" i="37"/>
  <c r="O119" i="37" s="1"/>
  <c r="O159" i="37" s="1"/>
  <c r="O200" i="37" s="1"/>
  <c r="O244" i="37" s="1"/>
  <c r="O285" i="37" s="1"/>
  <c r="O326" i="37" s="1"/>
  <c r="O368" i="37" s="1"/>
  <c r="O79" i="37"/>
  <c r="O123" i="37"/>
  <c r="O163" i="37"/>
  <c r="O204" i="37" s="1"/>
  <c r="O248" i="37" s="1"/>
  <c r="O289" i="37" s="1"/>
  <c r="O330" i="37" s="1"/>
  <c r="O372" i="37" s="1"/>
  <c r="G106" i="37"/>
  <c r="K106" i="37"/>
  <c r="N106" i="37"/>
  <c r="G107" i="37"/>
  <c r="K107" i="37"/>
  <c r="G108" i="37"/>
  <c r="K108" i="37"/>
  <c r="G109" i="37"/>
  <c r="K109" i="37"/>
  <c r="N109" i="37"/>
  <c r="G110" i="37"/>
  <c r="K110" i="37"/>
  <c r="N110" i="37"/>
  <c r="G111" i="37"/>
  <c r="K111" i="37"/>
  <c r="N111" i="37"/>
  <c r="G112" i="37"/>
  <c r="K112" i="37"/>
  <c r="N112" i="37"/>
  <c r="G113" i="37"/>
  <c r="K113" i="37"/>
  <c r="N113" i="37"/>
  <c r="G114" i="37"/>
  <c r="K114" i="37"/>
  <c r="N114" i="37"/>
  <c r="G115" i="37"/>
  <c r="K115" i="37"/>
  <c r="N115" i="37"/>
  <c r="C117" i="37"/>
  <c r="C19" i="37"/>
  <c r="C178" i="2" s="1"/>
  <c r="D117" i="37"/>
  <c r="D19" i="37" s="1"/>
  <c r="D178" i="2" s="1"/>
  <c r="E117" i="37"/>
  <c r="E19" i="37" s="1"/>
  <c r="E178" i="2" s="1"/>
  <c r="F117" i="37"/>
  <c r="F19" i="37" s="1"/>
  <c r="F178" i="2" s="1"/>
  <c r="H117" i="37"/>
  <c r="H19" i="37"/>
  <c r="I117" i="37"/>
  <c r="I19" i="37" s="1"/>
  <c r="J117" i="37"/>
  <c r="J19" i="37"/>
  <c r="J178" i="2" s="1"/>
  <c r="R117" i="37"/>
  <c r="R19" i="37" s="1"/>
  <c r="R178" i="2" s="1"/>
  <c r="C134" i="37"/>
  <c r="C175" i="37" s="1"/>
  <c r="C219" i="37" s="1"/>
  <c r="C260" i="37" s="1"/>
  <c r="C301" i="37" s="1"/>
  <c r="C342" i="37" s="1"/>
  <c r="G146" i="37"/>
  <c r="K146" i="37"/>
  <c r="N146" i="37"/>
  <c r="G147" i="37"/>
  <c r="K147" i="37"/>
  <c r="N147" i="37"/>
  <c r="G148" i="37"/>
  <c r="K148" i="37"/>
  <c r="N148" i="37"/>
  <c r="G149" i="37"/>
  <c r="K149" i="37"/>
  <c r="N149" i="37"/>
  <c r="G150" i="37"/>
  <c r="K150" i="37"/>
  <c r="N150" i="37"/>
  <c r="G151" i="37"/>
  <c r="K151" i="37"/>
  <c r="N151" i="37"/>
  <c r="G152" i="37"/>
  <c r="K152" i="37"/>
  <c r="N152" i="37"/>
  <c r="G153" i="37"/>
  <c r="K153" i="37"/>
  <c r="N153" i="37"/>
  <c r="G154" i="37"/>
  <c r="K154" i="37"/>
  <c r="N154" i="37"/>
  <c r="G155" i="37"/>
  <c r="K155" i="37"/>
  <c r="N155" i="37"/>
  <c r="C157" i="37"/>
  <c r="C20" i="37" s="1"/>
  <c r="C80" i="2" s="1"/>
  <c r="D157" i="37"/>
  <c r="E157" i="37"/>
  <c r="E20" i="37" s="1"/>
  <c r="E80" i="2" s="1"/>
  <c r="F157" i="37"/>
  <c r="F20" i="37" s="1"/>
  <c r="H157" i="37"/>
  <c r="H20" i="37" s="1"/>
  <c r="H80" i="2"/>
  <c r="I157" i="37"/>
  <c r="I20" i="37" s="1"/>
  <c r="J157" i="37"/>
  <c r="J20" i="37" s="1"/>
  <c r="L157" i="37"/>
  <c r="L20" i="37" s="1"/>
  <c r="L80" i="2" s="1"/>
  <c r="M157" i="37"/>
  <c r="M20" i="37" s="1"/>
  <c r="M80" i="2" s="1"/>
  <c r="O157" i="37"/>
  <c r="O20" i="37" s="1"/>
  <c r="O80" i="2" s="1"/>
  <c r="R157" i="37"/>
  <c r="R20" i="37"/>
  <c r="R80" i="2"/>
  <c r="G187" i="37"/>
  <c r="K187" i="37"/>
  <c r="G188" i="37"/>
  <c r="K188" i="37"/>
  <c r="G189" i="37"/>
  <c r="K189" i="37"/>
  <c r="G190" i="37"/>
  <c r="K190" i="37"/>
  <c r="G191" i="37"/>
  <c r="K191" i="37"/>
  <c r="K192" i="37"/>
  <c r="G193" i="37"/>
  <c r="K193" i="37"/>
  <c r="G194" i="37"/>
  <c r="K194" i="37"/>
  <c r="G195" i="37"/>
  <c r="K195" i="37"/>
  <c r="G196" i="37"/>
  <c r="K196" i="37"/>
  <c r="C198" i="37"/>
  <c r="C22" i="37" s="1"/>
  <c r="C276" i="2" s="1"/>
  <c r="D198" i="37"/>
  <c r="D22" i="37" s="1"/>
  <c r="E198" i="37"/>
  <c r="E22" i="37"/>
  <c r="F198" i="37"/>
  <c r="F22" i="37" s="1"/>
  <c r="F276" i="2" s="1"/>
  <c r="H198" i="37"/>
  <c r="H22" i="37"/>
  <c r="H276" i="2" s="1"/>
  <c r="I198" i="37"/>
  <c r="I22" i="37"/>
  <c r="J198" i="37"/>
  <c r="J22" i="37" s="1"/>
  <c r="J276" i="2" s="1"/>
  <c r="L198" i="37"/>
  <c r="L22" i="37"/>
  <c r="L276" i="2" s="1"/>
  <c r="M198" i="37"/>
  <c r="M22" i="37" s="1"/>
  <c r="M276" i="2" s="1"/>
  <c r="R198" i="37"/>
  <c r="R22" i="37" s="1"/>
  <c r="R276" i="2" s="1"/>
  <c r="G231" i="37"/>
  <c r="G242" i="37" s="1"/>
  <c r="G23" i="37" s="1"/>
  <c r="G325" i="2" s="1"/>
  <c r="K231" i="37"/>
  <c r="G232" i="37"/>
  <c r="K232" i="37"/>
  <c r="G233" i="37"/>
  <c r="K233" i="37"/>
  <c r="G234" i="37"/>
  <c r="K234" i="37"/>
  <c r="G235" i="37"/>
  <c r="K235" i="37"/>
  <c r="G236" i="37"/>
  <c r="K236" i="37"/>
  <c r="G237" i="37"/>
  <c r="K237" i="37"/>
  <c r="G238" i="37"/>
  <c r="K238" i="37"/>
  <c r="G239" i="37"/>
  <c r="K239" i="37"/>
  <c r="G240" i="37"/>
  <c r="K240" i="37"/>
  <c r="C242" i="37"/>
  <c r="C23" i="37" s="1"/>
  <c r="C325" i="2" s="1"/>
  <c r="D242" i="37"/>
  <c r="D23" i="37"/>
  <c r="E242" i="37"/>
  <c r="E23" i="37" s="1"/>
  <c r="E325" i="2" s="1"/>
  <c r="F242" i="37"/>
  <c r="F23" i="37" s="1"/>
  <c r="H242" i="37"/>
  <c r="H23" i="37"/>
  <c r="H325" i="2"/>
  <c r="I242" i="37"/>
  <c r="I23" i="37" s="1"/>
  <c r="I325" i="2" s="1"/>
  <c r="J242" i="37"/>
  <c r="J23" i="37" s="1"/>
  <c r="M242" i="37"/>
  <c r="M23" i="37"/>
  <c r="M325" i="2"/>
  <c r="R242" i="37"/>
  <c r="R23" i="37" s="1"/>
  <c r="R325" i="2" s="1"/>
  <c r="G272" i="37"/>
  <c r="K272" i="37"/>
  <c r="G273" i="37"/>
  <c r="G283" i="37" s="1"/>
  <c r="G26" i="37" s="1"/>
  <c r="G473" i="2" s="1"/>
  <c r="K273" i="37"/>
  <c r="G274" i="37"/>
  <c r="K274" i="37"/>
  <c r="G275" i="37"/>
  <c r="K275" i="37"/>
  <c r="G276" i="37"/>
  <c r="K276" i="37"/>
  <c r="G277" i="37"/>
  <c r="K277" i="37"/>
  <c r="G278" i="37"/>
  <c r="K278" i="37"/>
  <c r="G279" i="37"/>
  <c r="K279" i="37"/>
  <c r="G280" i="37"/>
  <c r="K280" i="37"/>
  <c r="G281" i="37"/>
  <c r="K281" i="37"/>
  <c r="C283" i="37"/>
  <c r="C26" i="37" s="1"/>
  <c r="C473" i="2" s="1"/>
  <c r="D283" i="37"/>
  <c r="D26" i="37"/>
  <c r="D473" i="2" s="1"/>
  <c r="E283" i="37"/>
  <c r="E26" i="37" s="1"/>
  <c r="E473" i="2" s="1"/>
  <c r="F283" i="37"/>
  <c r="F26" i="37" s="1"/>
  <c r="H283" i="37"/>
  <c r="H26" i="37"/>
  <c r="H473" i="2" s="1"/>
  <c r="I283" i="37"/>
  <c r="I26" i="37" s="1"/>
  <c r="I473" i="2" s="1"/>
  <c r="J283" i="37"/>
  <c r="L283" i="37"/>
  <c r="L26" i="37" s="1"/>
  <c r="L473" i="2" s="1"/>
  <c r="R283" i="37"/>
  <c r="R26" i="37" s="1"/>
  <c r="R473" i="2" s="1"/>
  <c r="G313" i="37"/>
  <c r="K313" i="37"/>
  <c r="G314" i="37"/>
  <c r="K314" i="37"/>
  <c r="G315" i="37"/>
  <c r="K315" i="37"/>
  <c r="G316" i="37"/>
  <c r="K316" i="37"/>
  <c r="G317" i="37"/>
  <c r="K317" i="37"/>
  <c r="G318" i="37"/>
  <c r="K318" i="37"/>
  <c r="G319" i="37"/>
  <c r="K319" i="37"/>
  <c r="G320" i="37"/>
  <c r="K320" i="37"/>
  <c r="G321" i="37"/>
  <c r="K321" i="37"/>
  <c r="G322" i="37"/>
  <c r="K322" i="37"/>
  <c r="C324" i="37"/>
  <c r="C28" i="37" s="1"/>
  <c r="C571" i="2" s="1"/>
  <c r="D324" i="37"/>
  <c r="E324" i="37"/>
  <c r="E28" i="37"/>
  <c r="E571" i="2" s="1"/>
  <c r="F324" i="37"/>
  <c r="F28" i="37"/>
  <c r="F571" i="2" s="1"/>
  <c r="H324" i="37"/>
  <c r="H28" i="37" s="1"/>
  <c r="H571" i="2" s="1"/>
  <c r="I324" i="37"/>
  <c r="I28" i="37" s="1"/>
  <c r="I571" i="2" s="1"/>
  <c r="J324" i="37"/>
  <c r="M324" i="37"/>
  <c r="M28" i="37" s="1"/>
  <c r="M571" i="2" s="1"/>
  <c r="R324" i="37"/>
  <c r="R28" i="37"/>
  <c r="R571" i="2" s="1"/>
  <c r="G354" i="37"/>
  <c r="K354" i="37"/>
  <c r="G355" i="37"/>
  <c r="K355" i="37"/>
  <c r="G356" i="37"/>
  <c r="K356" i="37"/>
  <c r="G357" i="37"/>
  <c r="K357" i="37"/>
  <c r="G358" i="37"/>
  <c r="K358" i="37"/>
  <c r="G359" i="37"/>
  <c r="K359" i="37"/>
  <c r="G360" i="37"/>
  <c r="K360" i="37"/>
  <c r="G361" i="37"/>
  <c r="K361" i="37"/>
  <c r="G362" i="37"/>
  <c r="K362" i="37"/>
  <c r="G363" i="37"/>
  <c r="K363" i="37"/>
  <c r="C365" i="37"/>
  <c r="C24" i="37" s="1"/>
  <c r="C374" i="2"/>
  <c r="D365" i="37"/>
  <c r="E365" i="37"/>
  <c r="E24" i="37" s="1"/>
  <c r="E374" i="2" s="1"/>
  <c r="F365" i="37"/>
  <c r="H365" i="37"/>
  <c r="H24" i="37"/>
  <c r="H374" i="2" s="1"/>
  <c r="I365" i="37"/>
  <c r="J365" i="37"/>
  <c r="R365" i="37"/>
  <c r="R24" i="37" s="1"/>
  <c r="R374" i="2" s="1"/>
  <c r="R32" i="36"/>
  <c r="C53" i="36"/>
  <c r="C98" i="36" s="1"/>
  <c r="C141" i="36" s="1"/>
  <c r="C186" i="36" s="1"/>
  <c r="C230" i="36" s="1"/>
  <c r="C276" i="36" s="1"/>
  <c r="C320" i="36" s="1"/>
  <c r="C364" i="36" s="1"/>
  <c r="C408" i="36" s="1"/>
  <c r="G65" i="36"/>
  <c r="K65" i="36"/>
  <c r="G66" i="36"/>
  <c r="J66" i="36"/>
  <c r="K66" i="36" s="1"/>
  <c r="G67" i="36"/>
  <c r="K67" i="36"/>
  <c r="G68" i="36"/>
  <c r="K68" i="36"/>
  <c r="G69" i="36"/>
  <c r="I69" i="36"/>
  <c r="K69" i="36" s="1"/>
  <c r="G70" i="36"/>
  <c r="J70" i="36"/>
  <c r="K70" i="36" s="1"/>
  <c r="G71" i="36"/>
  <c r="J71" i="36"/>
  <c r="K71" i="36"/>
  <c r="G72" i="36"/>
  <c r="K72" i="36"/>
  <c r="G73" i="36"/>
  <c r="K73" i="36"/>
  <c r="G74" i="36"/>
  <c r="K74" i="36"/>
  <c r="G75" i="36"/>
  <c r="J75" i="36"/>
  <c r="K75" i="36" s="1"/>
  <c r="G76" i="36"/>
  <c r="J76" i="36"/>
  <c r="K76" i="36"/>
  <c r="G77" i="36"/>
  <c r="K77" i="36"/>
  <c r="G78" i="36"/>
  <c r="K78" i="36"/>
  <c r="G79" i="36"/>
  <c r="K79" i="36"/>
  <c r="C81" i="36"/>
  <c r="C18" i="36"/>
  <c r="C226" i="2"/>
  <c r="F81" i="36"/>
  <c r="H81" i="36"/>
  <c r="H18" i="36" s="1"/>
  <c r="H226" i="2" s="1"/>
  <c r="O83" i="36"/>
  <c r="O127" i="36" s="1"/>
  <c r="O171" i="36" s="1"/>
  <c r="O216" i="36" s="1"/>
  <c r="O260" i="36" s="1"/>
  <c r="O305" i="36" s="1"/>
  <c r="O350" i="36" s="1"/>
  <c r="O394" i="36" s="1"/>
  <c r="O438" i="36" s="1"/>
  <c r="O87" i="36"/>
  <c r="O131" i="36" s="1"/>
  <c r="O175" i="36" s="1"/>
  <c r="O220" i="36" s="1"/>
  <c r="O264" i="36" s="1"/>
  <c r="O309" i="36" s="1"/>
  <c r="O354" i="36" s="1"/>
  <c r="O398" i="36" s="1"/>
  <c r="O442" i="36" s="1"/>
  <c r="O88" i="36"/>
  <c r="O132" i="36" s="1"/>
  <c r="O176" i="36" s="1"/>
  <c r="O221" i="36" s="1"/>
  <c r="O265" i="36" s="1"/>
  <c r="O310" i="36" s="1"/>
  <c r="O355" i="36" s="1"/>
  <c r="O399" i="36" s="1"/>
  <c r="O443" i="36" s="1"/>
  <c r="G110" i="36"/>
  <c r="K110" i="36"/>
  <c r="G111" i="36"/>
  <c r="K111" i="36"/>
  <c r="G112" i="36"/>
  <c r="K112" i="36"/>
  <c r="G113" i="36"/>
  <c r="K113" i="36"/>
  <c r="G114" i="36"/>
  <c r="K114" i="36"/>
  <c r="G115" i="36"/>
  <c r="J115" i="36"/>
  <c r="G116" i="36"/>
  <c r="J116" i="36"/>
  <c r="K116" i="36" s="1"/>
  <c r="G117" i="36"/>
  <c r="K117" i="36"/>
  <c r="G118" i="36"/>
  <c r="K118" i="36"/>
  <c r="G119" i="36"/>
  <c r="K119" i="36"/>
  <c r="G120" i="36"/>
  <c r="J120" i="36"/>
  <c r="K120" i="36"/>
  <c r="G121" i="36"/>
  <c r="J121" i="36"/>
  <c r="K121" i="36" s="1"/>
  <c r="G122" i="36"/>
  <c r="K122" i="36"/>
  <c r="G123" i="36"/>
  <c r="K123" i="36"/>
  <c r="G124" i="36"/>
  <c r="K124" i="36"/>
  <c r="C126" i="36"/>
  <c r="C19" i="36" s="1"/>
  <c r="C177" i="2" s="1"/>
  <c r="D126" i="36"/>
  <c r="D19" i="36"/>
  <c r="D177" i="2" s="1"/>
  <c r="E126" i="36"/>
  <c r="E19" i="36"/>
  <c r="E177" i="2"/>
  <c r="F126" i="36"/>
  <c r="F19" i="36" s="1"/>
  <c r="F177" i="2" s="1"/>
  <c r="H126" i="36"/>
  <c r="H19" i="36" s="1"/>
  <c r="H177" i="2" s="1"/>
  <c r="I126" i="36"/>
  <c r="I19" i="36"/>
  <c r="I177" i="2" s="1"/>
  <c r="R126" i="36"/>
  <c r="R19" i="36" s="1"/>
  <c r="R177" i="2" s="1"/>
  <c r="G153" i="36"/>
  <c r="G169" i="36" s="1"/>
  <c r="G20" i="36" s="1"/>
  <c r="G79" i="2" s="1"/>
  <c r="K153" i="36"/>
  <c r="G154" i="36"/>
  <c r="K154" i="36"/>
  <c r="G155" i="36"/>
  <c r="K155" i="36"/>
  <c r="G156" i="36"/>
  <c r="K156" i="36"/>
  <c r="G157" i="36"/>
  <c r="K157" i="36"/>
  <c r="G158" i="36"/>
  <c r="K158" i="36"/>
  <c r="G159" i="36"/>
  <c r="K159" i="36"/>
  <c r="G160" i="36"/>
  <c r="K160" i="36"/>
  <c r="G161" i="36"/>
  <c r="K161" i="36"/>
  <c r="G162" i="36"/>
  <c r="K162" i="36"/>
  <c r="G163" i="36"/>
  <c r="K163" i="36"/>
  <c r="G164" i="36"/>
  <c r="K164" i="36"/>
  <c r="G165" i="36"/>
  <c r="K165" i="36"/>
  <c r="G166" i="36"/>
  <c r="K166" i="36"/>
  <c r="G167" i="36"/>
  <c r="K167" i="36"/>
  <c r="C169" i="36"/>
  <c r="C20" i="36"/>
  <c r="C79" i="2" s="1"/>
  <c r="D169" i="36"/>
  <c r="D20" i="36" s="1"/>
  <c r="D79" i="2" s="1"/>
  <c r="E169" i="36"/>
  <c r="E20" i="36" s="1"/>
  <c r="E79" i="2" s="1"/>
  <c r="F169" i="36"/>
  <c r="F20" i="36"/>
  <c r="F79" i="2" s="1"/>
  <c r="H169" i="36"/>
  <c r="H20" i="36" s="1"/>
  <c r="H79" i="2" s="1"/>
  <c r="I169" i="36"/>
  <c r="I20" i="36" s="1"/>
  <c r="M169" i="36"/>
  <c r="M20" i="36"/>
  <c r="M79" i="2" s="1"/>
  <c r="R169" i="36"/>
  <c r="R20" i="36"/>
  <c r="R79" i="2" s="1"/>
  <c r="G198" i="36"/>
  <c r="G214" i="36" s="1"/>
  <c r="G22" i="36" s="1"/>
  <c r="G275" i="2" s="1"/>
  <c r="K198" i="36"/>
  <c r="G199" i="36"/>
  <c r="K199" i="36"/>
  <c r="G200" i="36"/>
  <c r="K200" i="36"/>
  <c r="G201" i="36"/>
  <c r="K201" i="36"/>
  <c r="G202" i="36"/>
  <c r="K202" i="36"/>
  <c r="G204" i="36"/>
  <c r="J204" i="36"/>
  <c r="K204" i="36" s="1"/>
  <c r="G205" i="36"/>
  <c r="K205" i="36"/>
  <c r="G206" i="36"/>
  <c r="K206" i="36"/>
  <c r="G207" i="36"/>
  <c r="K207" i="36"/>
  <c r="G208" i="36"/>
  <c r="J208" i="36"/>
  <c r="K208" i="36"/>
  <c r="G209" i="36"/>
  <c r="J209" i="36"/>
  <c r="K209" i="36" s="1"/>
  <c r="G210" i="36"/>
  <c r="K210" i="36"/>
  <c r="G211" i="36"/>
  <c r="K211" i="36"/>
  <c r="G212" i="36"/>
  <c r="K212" i="36"/>
  <c r="C214" i="36"/>
  <c r="C22" i="36" s="1"/>
  <c r="C275" i="2" s="1"/>
  <c r="D214" i="36"/>
  <c r="D22" i="36" s="1"/>
  <c r="E214" i="36"/>
  <c r="E22" i="36" s="1"/>
  <c r="F214" i="36"/>
  <c r="F22" i="36" s="1"/>
  <c r="F275" i="2" s="1"/>
  <c r="H214" i="36"/>
  <c r="H22" i="36" s="1"/>
  <c r="H275" i="2" s="1"/>
  <c r="I214" i="36"/>
  <c r="I22" i="36" s="1"/>
  <c r="I275" i="2" s="1"/>
  <c r="M22" i="36"/>
  <c r="M275" i="2" s="1"/>
  <c r="M279" i="2" s="1"/>
  <c r="M23" i="2" s="1"/>
  <c r="R22" i="36"/>
  <c r="R275" i="2" s="1"/>
  <c r="G242" i="36"/>
  <c r="K242" i="36"/>
  <c r="G243" i="36"/>
  <c r="K243" i="36"/>
  <c r="G244" i="36"/>
  <c r="K244" i="36"/>
  <c r="G245" i="36"/>
  <c r="K245" i="36"/>
  <c r="G246" i="36"/>
  <c r="K246" i="36"/>
  <c r="G247" i="36"/>
  <c r="J247" i="36"/>
  <c r="G248" i="36"/>
  <c r="J248" i="36"/>
  <c r="K248" i="36" s="1"/>
  <c r="G249" i="36"/>
  <c r="K249" i="36"/>
  <c r="G250" i="36"/>
  <c r="K250" i="36"/>
  <c r="G251" i="36"/>
  <c r="K251" i="36"/>
  <c r="G252" i="36"/>
  <c r="J252" i="36"/>
  <c r="K252" i="36" s="1"/>
  <c r="G253" i="36"/>
  <c r="J253" i="36"/>
  <c r="K253" i="36" s="1"/>
  <c r="G254" i="36"/>
  <c r="K254" i="36"/>
  <c r="G255" i="36"/>
  <c r="K255" i="36"/>
  <c r="G256" i="36"/>
  <c r="K256" i="36"/>
  <c r="C258" i="36"/>
  <c r="C23" i="36" s="1"/>
  <c r="C324" i="2" s="1"/>
  <c r="D258" i="36"/>
  <c r="E258" i="36"/>
  <c r="E23" i="36" s="1"/>
  <c r="F258" i="36"/>
  <c r="H23" i="36"/>
  <c r="M258" i="36"/>
  <c r="M23" i="36" s="1"/>
  <c r="M324" i="2" s="1"/>
  <c r="R258" i="36"/>
  <c r="R23" i="36" s="1"/>
  <c r="R324" i="2" s="1"/>
  <c r="G288" i="36"/>
  <c r="K288" i="36"/>
  <c r="K289" i="36"/>
  <c r="G290" i="36"/>
  <c r="K290" i="36"/>
  <c r="G291" i="36"/>
  <c r="K291" i="36"/>
  <c r="G292" i="36"/>
  <c r="K292" i="36"/>
  <c r="G293" i="36"/>
  <c r="J293" i="36"/>
  <c r="K293" i="36"/>
  <c r="G294" i="36"/>
  <c r="J294" i="36"/>
  <c r="G295" i="36"/>
  <c r="K295" i="36"/>
  <c r="G296" i="36"/>
  <c r="K296" i="36"/>
  <c r="G297" i="36"/>
  <c r="K297" i="36"/>
  <c r="G298" i="36"/>
  <c r="J298" i="36"/>
  <c r="K298" i="36"/>
  <c r="G299" i="36"/>
  <c r="J299" i="36"/>
  <c r="K299" i="36" s="1"/>
  <c r="G300" i="36"/>
  <c r="K300" i="36"/>
  <c r="G301" i="36"/>
  <c r="K301" i="36"/>
  <c r="G302" i="36"/>
  <c r="K302" i="36"/>
  <c r="D304" i="36"/>
  <c r="E304" i="36"/>
  <c r="E24" i="36"/>
  <c r="E373" i="2" s="1"/>
  <c r="F304" i="36"/>
  <c r="H304" i="36"/>
  <c r="H24" i="36" s="1"/>
  <c r="H373" i="2" s="1"/>
  <c r="I304" i="36"/>
  <c r="I24" i="36"/>
  <c r="I373" i="2" s="1"/>
  <c r="G332" i="36"/>
  <c r="K332" i="36"/>
  <c r="G333" i="36"/>
  <c r="K333" i="36"/>
  <c r="G334" i="36"/>
  <c r="K334" i="36"/>
  <c r="G335" i="36"/>
  <c r="K335" i="36"/>
  <c r="G336" i="36"/>
  <c r="K336" i="36"/>
  <c r="G337" i="36"/>
  <c r="J337" i="36"/>
  <c r="G338" i="36"/>
  <c r="J338" i="36"/>
  <c r="G339" i="36"/>
  <c r="K339" i="36"/>
  <c r="G340" i="36"/>
  <c r="K340" i="36"/>
  <c r="G341" i="36"/>
  <c r="K341" i="36"/>
  <c r="G342" i="36"/>
  <c r="J342" i="36"/>
  <c r="G343" i="36"/>
  <c r="J343" i="36"/>
  <c r="K343" i="36" s="1"/>
  <c r="G344" i="36"/>
  <c r="K344" i="36"/>
  <c r="G345" i="36"/>
  <c r="K345" i="36"/>
  <c r="G346" i="36"/>
  <c r="K346" i="36"/>
  <c r="C348" i="36"/>
  <c r="C26" i="36" s="1"/>
  <c r="C472" i="2" s="1"/>
  <c r="D348" i="36"/>
  <c r="D26" i="36" s="1"/>
  <c r="E348" i="36"/>
  <c r="E26" i="36" s="1"/>
  <c r="E472" i="2" s="1"/>
  <c r="F348" i="36"/>
  <c r="F26" i="36" s="1"/>
  <c r="H348" i="36"/>
  <c r="H26" i="36" s="1"/>
  <c r="H472" i="2" s="1"/>
  <c r="I348" i="36"/>
  <c r="I26" i="36" s="1"/>
  <c r="L348" i="36"/>
  <c r="L26" i="36" s="1"/>
  <c r="L472" i="2" s="1"/>
  <c r="M348" i="36"/>
  <c r="M26" i="36"/>
  <c r="M472" i="2" s="1"/>
  <c r="R348" i="36"/>
  <c r="R26" i="36" s="1"/>
  <c r="R472" i="2" s="1"/>
  <c r="G376" i="36"/>
  <c r="K376" i="36"/>
  <c r="G377" i="36"/>
  <c r="K377" i="36"/>
  <c r="G378" i="36"/>
  <c r="K378" i="36"/>
  <c r="G379" i="36"/>
  <c r="K379" i="36"/>
  <c r="G380" i="36"/>
  <c r="K380" i="36"/>
  <c r="G381" i="36"/>
  <c r="J381" i="36"/>
  <c r="K381" i="36"/>
  <c r="G382" i="36"/>
  <c r="J382" i="36"/>
  <c r="G383" i="36"/>
  <c r="K383" i="36"/>
  <c r="G384" i="36"/>
  <c r="K384" i="36"/>
  <c r="G385" i="36"/>
  <c r="K385" i="36"/>
  <c r="G386" i="36"/>
  <c r="K386" i="36"/>
  <c r="G387" i="36"/>
  <c r="J387" i="36"/>
  <c r="K387" i="36"/>
  <c r="G388" i="36"/>
  <c r="K388" i="36"/>
  <c r="G389" i="36"/>
  <c r="K389" i="36"/>
  <c r="G390" i="36"/>
  <c r="K390" i="36"/>
  <c r="C392" i="36"/>
  <c r="C28" i="36"/>
  <c r="C570" i="2" s="1"/>
  <c r="D392" i="36"/>
  <c r="D28" i="36" s="1"/>
  <c r="E392" i="36"/>
  <c r="E28" i="36" s="1"/>
  <c r="E570" i="2" s="1"/>
  <c r="F392" i="36"/>
  <c r="F28" i="36"/>
  <c r="F570" i="2" s="1"/>
  <c r="H392" i="36"/>
  <c r="H28" i="36"/>
  <c r="I392" i="36"/>
  <c r="I28" i="36" s="1"/>
  <c r="M392" i="36"/>
  <c r="M28" i="36" s="1"/>
  <c r="M570" i="2" s="1"/>
  <c r="R392" i="36"/>
  <c r="R28" i="36" s="1"/>
  <c r="G420" i="36"/>
  <c r="K420" i="36"/>
  <c r="O420" i="36"/>
  <c r="G421" i="36"/>
  <c r="K421" i="36"/>
  <c r="O421" i="36"/>
  <c r="G422" i="36"/>
  <c r="K422" i="36"/>
  <c r="O422" i="36"/>
  <c r="G423" i="36"/>
  <c r="K423" i="36"/>
  <c r="O423" i="36"/>
  <c r="G424" i="36"/>
  <c r="K424" i="36"/>
  <c r="O424" i="36"/>
  <c r="G425" i="36"/>
  <c r="J425" i="36"/>
  <c r="K425" i="36" s="1"/>
  <c r="O425" i="36"/>
  <c r="G426" i="36"/>
  <c r="J426" i="36"/>
  <c r="K426" i="36" s="1"/>
  <c r="O426" i="36"/>
  <c r="G427" i="36"/>
  <c r="K427" i="36"/>
  <c r="O427" i="36"/>
  <c r="G428" i="36"/>
  <c r="K428" i="36"/>
  <c r="G429" i="36"/>
  <c r="K429" i="36"/>
  <c r="O429" i="36"/>
  <c r="G430" i="36"/>
  <c r="J430" i="36"/>
  <c r="K430" i="36" s="1"/>
  <c r="O430" i="36"/>
  <c r="G431" i="36"/>
  <c r="J431" i="36"/>
  <c r="K431" i="36" s="1"/>
  <c r="O431" i="36"/>
  <c r="G432" i="36"/>
  <c r="K432" i="36"/>
  <c r="G433" i="36"/>
  <c r="K433" i="36"/>
  <c r="O433" i="36"/>
  <c r="G434" i="36"/>
  <c r="K434" i="36"/>
  <c r="O434" i="36"/>
  <c r="O435" i="36"/>
  <c r="C436" i="36"/>
  <c r="C32" i="36" s="1"/>
  <c r="C717" i="2" s="1"/>
  <c r="D436" i="36"/>
  <c r="E436" i="36"/>
  <c r="F436" i="36"/>
  <c r="H436" i="36"/>
  <c r="I436" i="36"/>
  <c r="I32" i="36"/>
  <c r="I717" i="2" s="1"/>
  <c r="L436" i="36"/>
  <c r="L32" i="36"/>
  <c r="L717" i="2" s="1"/>
  <c r="M436" i="36"/>
  <c r="M32" i="36" s="1"/>
  <c r="M717" i="2" s="1"/>
  <c r="R22" i="34"/>
  <c r="R273" i="2" s="1"/>
  <c r="M24" i="34"/>
  <c r="M371" i="2"/>
  <c r="C50" i="34"/>
  <c r="G62" i="34"/>
  <c r="K62" i="34"/>
  <c r="O72" i="34"/>
  <c r="O18" i="34" s="1"/>
  <c r="O224" i="2" s="1"/>
  <c r="G63" i="34"/>
  <c r="K63" i="34"/>
  <c r="G64" i="34"/>
  <c r="K64" i="34"/>
  <c r="G65" i="34"/>
  <c r="K65" i="34"/>
  <c r="G66" i="34"/>
  <c r="K66" i="34"/>
  <c r="G67" i="34"/>
  <c r="K67" i="34"/>
  <c r="G68" i="34"/>
  <c r="K68" i="34"/>
  <c r="G69" i="34"/>
  <c r="K69" i="34"/>
  <c r="G70" i="34"/>
  <c r="K70" i="34"/>
  <c r="C72" i="34"/>
  <c r="C18" i="34"/>
  <c r="C224" i="2" s="1"/>
  <c r="D72" i="34"/>
  <c r="D18" i="34" s="1"/>
  <c r="E18" i="34"/>
  <c r="E224" i="2"/>
  <c r="F72" i="34"/>
  <c r="F18" i="34" s="1"/>
  <c r="F224" i="2" s="1"/>
  <c r="I72" i="34"/>
  <c r="I18" i="34" s="1"/>
  <c r="J72" i="34"/>
  <c r="M72" i="34"/>
  <c r="M18" i="34"/>
  <c r="M224" i="2" s="1"/>
  <c r="O74" i="34"/>
  <c r="O116" i="34" s="1"/>
  <c r="O159" i="34" s="1"/>
  <c r="O199" i="34" s="1"/>
  <c r="O242" i="34" s="1"/>
  <c r="O285" i="34" s="1"/>
  <c r="O326" i="34" s="1"/>
  <c r="O367" i="34" s="1"/>
  <c r="O407" i="34" s="1"/>
  <c r="O448" i="34" s="1"/>
  <c r="O78" i="34"/>
  <c r="O120" i="34" s="1"/>
  <c r="O163" i="34" s="1"/>
  <c r="O203" i="34" s="1"/>
  <c r="O246" i="34" s="1"/>
  <c r="O289" i="34" s="1"/>
  <c r="O330" i="34" s="1"/>
  <c r="O371" i="34" s="1"/>
  <c r="O411" i="34" s="1"/>
  <c r="O452" i="34" s="1"/>
  <c r="O79" i="34"/>
  <c r="O121" i="34" s="1"/>
  <c r="O164" i="34" s="1"/>
  <c r="O204" i="34" s="1"/>
  <c r="O247" i="34" s="1"/>
  <c r="O290" i="34" s="1"/>
  <c r="O331" i="34" s="1"/>
  <c r="O372" i="34" s="1"/>
  <c r="O412" i="34" s="1"/>
  <c r="O453" i="34" s="1"/>
  <c r="C92" i="34"/>
  <c r="C134" i="34" s="1"/>
  <c r="C175" i="34" s="1"/>
  <c r="C218" i="34" s="1"/>
  <c r="C261" i="34" s="1"/>
  <c r="C302" i="34" s="1"/>
  <c r="C343" i="34" s="1"/>
  <c r="C383" i="34" s="1"/>
  <c r="C424" i="34" s="1"/>
  <c r="G104" i="34"/>
  <c r="K104" i="34"/>
  <c r="G105" i="34"/>
  <c r="K105" i="34"/>
  <c r="G106" i="34"/>
  <c r="K106" i="34"/>
  <c r="G107" i="34"/>
  <c r="K107" i="34"/>
  <c r="G108" i="34"/>
  <c r="K108" i="34"/>
  <c r="G109" i="34"/>
  <c r="K109" i="34"/>
  <c r="G110" i="34"/>
  <c r="K110" i="34"/>
  <c r="G111" i="34"/>
  <c r="K111" i="34"/>
  <c r="G112" i="34"/>
  <c r="K112" i="34"/>
  <c r="C114" i="34"/>
  <c r="C19" i="34" s="1"/>
  <c r="C175" i="2" s="1"/>
  <c r="D114" i="34"/>
  <c r="D19" i="34" s="1"/>
  <c r="D175" i="2" s="1"/>
  <c r="E114" i="34"/>
  <c r="E19" i="34"/>
  <c r="E175" i="2" s="1"/>
  <c r="F114" i="34"/>
  <c r="F19" i="34" s="1"/>
  <c r="F175" i="2" s="1"/>
  <c r="H114" i="34"/>
  <c r="H19" i="34"/>
  <c r="I114" i="34"/>
  <c r="I19" i="34"/>
  <c r="I175" i="2" s="1"/>
  <c r="J114" i="34"/>
  <c r="J19" i="34" s="1"/>
  <c r="J175" i="2" s="1"/>
  <c r="M114" i="34"/>
  <c r="M19" i="34"/>
  <c r="M175" i="2" s="1"/>
  <c r="R114" i="34"/>
  <c r="R19" i="34" s="1"/>
  <c r="R175" i="2" s="1"/>
  <c r="G146" i="34"/>
  <c r="K146" i="34"/>
  <c r="G147" i="34"/>
  <c r="K147" i="34"/>
  <c r="G148" i="34"/>
  <c r="K148" i="34"/>
  <c r="G149" i="34"/>
  <c r="K149" i="34"/>
  <c r="G150" i="34"/>
  <c r="K150" i="34"/>
  <c r="G151" i="34"/>
  <c r="K151" i="34"/>
  <c r="G152" i="34"/>
  <c r="K152" i="34"/>
  <c r="G153" i="34"/>
  <c r="K153" i="34"/>
  <c r="G154" i="34"/>
  <c r="K154" i="34"/>
  <c r="C156" i="34"/>
  <c r="C20" i="34"/>
  <c r="C77" i="2" s="1"/>
  <c r="D156" i="34"/>
  <c r="E156" i="34"/>
  <c r="E20" i="34" s="1"/>
  <c r="E77" i="2" s="1"/>
  <c r="F156" i="34"/>
  <c r="H156" i="34"/>
  <c r="H20" i="34" s="1"/>
  <c r="H77" i="2" s="1"/>
  <c r="I156" i="34"/>
  <c r="I20" i="34" s="1"/>
  <c r="I77" i="2" s="1"/>
  <c r="J156" i="34"/>
  <c r="J20" i="34"/>
  <c r="J77" i="2" s="1"/>
  <c r="L156" i="34"/>
  <c r="L20" i="34" s="1"/>
  <c r="L77" i="2" s="1"/>
  <c r="R156" i="34"/>
  <c r="R20" i="34" s="1"/>
  <c r="R77" i="2" s="1"/>
  <c r="K187" i="34"/>
  <c r="G188" i="34"/>
  <c r="K188" i="34"/>
  <c r="K189" i="34"/>
  <c r="G190" i="34"/>
  <c r="K190" i="34"/>
  <c r="G191" i="34"/>
  <c r="K191" i="34"/>
  <c r="G192" i="34"/>
  <c r="K192" i="34"/>
  <c r="G193" i="34"/>
  <c r="K193" i="34"/>
  <c r="G194" i="34"/>
  <c r="K194" i="34"/>
  <c r="G195" i="34"/>
  <c r="K195" i="34"/>
  <c r="C197" i="34"/>
  <c r="C22" i="34" s="1"/>
  <c r="C273" i="2" s="1"/>
  <c r="D197" i="34"/>
  <c r="D22" i="34" s="1"/>
  <c r="F197" i="34"/>
  <c r="F22" i="34"/>
  <c r="F273" i="2" s="1"/>
  <c r="H197" i="34"/>
  <c r="H22" i="34"/>
  <c r="J197" i="34"/>
  <c r="G230" i="34"/>
  <c r="K230" i="34"/>
  <c r="G231" i="34"/>
  <c r="K231" i="34"/>
  <c r="G232" i="34"/>
  <c r="K232" i="34"/>
  <c r="G233" i="34"/>
  <c r="K233" i="34"/>
  <c r="G234" i="34"/>
  <c r="K234" i="34"/>
  <c r="G235" i="34"/>
  <c r="K235" i="34"/>
  <c r="G236" i="34"/>
  <c r="K236" i="34"/>
  <c r="K237" i="34"/>
  <c r="G238" i="34"/>
  <c r="K238" i="34"/>
  <c r="K240" i="34" s="1"/>
  <c r="K23" i="34" s="1"/>
  <c r="K322" i="2" s="1"/>
  <c r="C240" i="34"/>
  <c r="C23" i="34" s="1"/>
  <c r="C322" i="2" s="1"/>
  <c r="D240" i="34"/>
  <c r="E240" i="34"/>
  <c r="E23" i="34" s="1"/>
  <c r="E322" i="2" s="1"/>
  <c r="F240" i="34"/>
  <c r="H240" i="34"/>
  <c r="H23" i="34" s="1"/>
  <c r="I240" i="34"/>
  <c r="I23" i="34"/>
  <c r="I322" i="2" s="1"/>
  <c r="J240" i="34"/>
  <c r="M240" i="34"/>
  <c r="M23" i="34" s="1"/>
  <c r="M322" i="2" s="1"/>
  <c r="R240" i="34"/>
  <c r="R23" i="34"/>
  <c r="R322" i="2"/>
  <c r="G273" i="34"/>
  <c r="K273" i="34"/>
  <c r="G274" i="34"/>
  <c r="K274" i="34"/>
  <c r="G275" i="34"/>
  <c r="K275" i="34"/>
  <c r="G276" i="34"/>
  <c r="K276" i="34"/>
  <c r="G277" i="34"/>
  <c r="K277" i="34"/>
  <c r="G278" i="34"/>
  <c r="K278" i="34"/>
  <c r="G279" i="34"/>
  <c r="K279" i="34"/>
  <c r="G280" i="34"/>
  <c r="K280" i="34"/>
  <c r="G281" i="34"/>
  <c r="K281" i="34"/>
  <c r="N283" i="34"/>
  <c r="N371" i="2"/>
  <c r="C283" i="34"/>
  <c r="C24" i="34" s="1"/>
  <c r="C371" i="2" s="1"/>
  <c r="D283" i="34"/>
  <c r="D24" i="34" s="1"/>
  <c r="D371" i="2" s="1"/>
  <c r="E283" i="34"/>
  <c r="E24" i="34"/>
  <c r="E371" i="2" s="1"/>
  <c r="F283" i="34"/>
  <c r="F24" i="34" s="1"/>
  <c r="H283" i="34"/>
  <c r="H24" i="34" s="1"/>
  <c r="I283" i="34"/>
  <c r="I24" i="34" s="1"/>
  <c r="I371" i="2" s="1"/>
  <c r="J283" i="34"/>
  <c r="R283" i="34"/>
  <c r="R24" i="34" s="1"/>
  <c r="G314" i="34"/>
  <c r="K314" i="34"/>
  <c r="K324" i="34" s="1"/>
  <c r="K26" i="34" s="1"/>
  <c r="K470" i="2" s="1"/>
  <c r="G315" i="34"/>
  <c r="K315" i="34"/>
  <c r="M315" i="34"/>
  <c r="G316" i="34"/>
  <c r="K316" i="34"/>
  <c r="L316" i="34"/>
  <c r="M316" i="34"/>
  <c r="G317" i="34"/>
  <c r="K317" i="34"/>
  <c r="G318" i="34"/>
  <c r="K318" i="34"/>
  <c r="L318" i="34"/>
  <c r="L324" i="34" s="1"/>
  <c r="L26" i="34" s="1"/>
  <c r="L470" i="2" s="1"/>
  <c r="M318" i="34"/>
  <c r="R318" i="34"/>
  <c r="G319" i="34"/>
  <c r="K319" i="34"/>
  <c r="G320" i="34"/>
  <c r="K320" i="34"/>
  <c r="L320" i="34"/>
  <c r="M320" i="34"/>
  <c r="R320" i="34" s="1"/>
  <c r="G321" i="34"/>
  <c r="K321" i="34"/>
  <c r="G322" i="34"/>
  <c r="K322" i="34"/>
  <c r="O323" i="34"/>
  <c r="O324" i="34" s="1"/>
  <c r="O26" i="34" s="1"/>
  <c r="O470" i="2" s="1"/>
  <c r="C324" i="34"/>
  <c r="C26" i="34"/>
  <c r="C470" i="2" s="1"/>
  <c r="D324" i="34"/>
  <c r="D26" i="34" s="1"/>
  <c r="E324" i="34"/>
  <c r="E26" i="34" s="1"/>
  <c r="E470" i="2" s="1"/>
  <c r="F324" i="34"/>
  <c r="F26" i="34"/>
  <c r="F470" i="2" s="1"/>
  <c r="H324" i="34"/>
  <c r="H26" i="34"/>
  <c r="H470" i="2" s="1"/>
  <c r="I324" i="34"/>
  <c r="I26" i="34" s="1"/>
  <c r="I470" i="2" s="1"/>
  <c r="J324" i="34"/>
  <c r="J26" i="34" s="1"/>
  <c r="J470" i="2" s="1"/>
  <c r="G355" i="34"/>
  <c r="K355" i="34"/>
  <c r="G356" i="34"/>
  <c r="K356" i="34"/>
  <c r="G357" i="34"/>
  <c r="K357" i="34"/>
  <c r="G358" i="34"/>
  <c r="K358" i="34"/>
  <c r="G359" i="34"/>
  <c r="K359" i="34"/>
  <c r="G360" i="34"/>
  <c r="K360" i="34"/>
  <c r="G361" i="34"/>
  <c r="K361" i="34"/>
  <c r="G362" i="34"/>
  <c r="K362" i="34"/>
  <c r="G363" i="34"/>
  <c r="K363" i="34" s="1"/>
  <c r="O363" i="34"/>
  <c r="O365" i="34"/>
  <c r="O28" i="34" s="1"/>
  <c r="O568" i="2" s="1"/>
  <c r="C365" i="34"/>
  <c r="C28" i="34" s="1"/>
  <c r="C568" i="2" s="1"/>
  <c r="D365" i="34"/>
  <c r="E365" i="34"/>
  <c r="F365" i="34"/>
  <c r="H365" i="34"/>
  <c r="H28" i="34" s="1"/>
  <c r="H568" i="2" s="1"/>
  <c r="I365" i="34"/>
  <c r="I28" i="34" s="1"/>
  <c r="I568" i="2" s="1"/>
  <c r="J365" i="34"/>
  <c r="J28" i="34"/>
  <c r="R365" i="34"/>
  <c r="R28" i="34" s="1"/>
  <c r="R568" i="2" s="1"/>
  <c r="G395" i="34"/>
  <c r="K395" i="34"/>
  <c r="G396" i="34"/>
  <c r="K396" i="34"/>
  <c r="K405" i="34" s="1"/>
  <c r="K30" i="34" s="1"/>
  <c r="K666" i="2" s="1"/>
  <c r="G397" i="34"/>
  <c r="K397" i="34"/>
  <c r="G398" i="34"/>
  <c r="K398" i="34"/>
  <c r="G399" i="34"/>
  <c r="K399" i="34"/>
  <c r="G400" i="34"/>
  <c r="K400" i="34"/>
  <c r="G401" i="34"/>
  <c r="K401" i="34"/>
  <c r="G402" i="34"/>
  <c r="K402" i="34"/>
  <c r="N402" i="34"/>
  <c r="G403" i="34"/>
  <c r="K403" i="34"/>
  <c r="N403" i="34"/>
  <c r="N405" i="34" s="1"/>
  <c r="N30" i="34" s="1"/>
  <c r="N666" i="2" s="1"/>
  <c r="N404" i="34"/>
  <c r="C405" i="34"/>
  <c r="C30" i="34"/>
  <c r="D405" i="34"/>
  <c r="E405" i="34"/>
  <c r="F405" i="34"/>
  <c r="H405" i="34"/>
  <c r="I405" i="34"/>
  <c r="I30" i="34" s="1"/>
  <c r="I666" i="2" s="1"/>
  <c r="J405" i="34"/>
  <c r="R405" i="34"/>
  <c r="R30" i="34" s="1"/>
  <c r="R666" i="2" s="1"/>
  <c r="G436" i="34"/>
  <c r="K436" i="34"/>
  <c r="K446" i="34" s="1"/>
  <c r="K32" i="34" s="1"/>
  <c r="K715" i="2" s="1"/>
  <c r="G437" i="34"/>
  <c r="K437" i="34"/>
  <c r="N446" i="34"/>
  <c r="N32" i="34"/>
  <c r="N715" i="2" s="1"/>
  <c r="G438" i="34"/>
  <c r="K438" i="34"/>
  <c r="G439" i="34"/>
  <c r="K439" i="34"/>
  <c r="G440" i="34"/>
  <c r="K440" i="34"/>
  <c r="O440" i="34"/>
  <c r="G441" i="34"/>
  <c r="K441" i="34"/>
  <c r="O441" i="34"/>
  <c r="G442" i="34"/>
  <c r="K442" i="34"/>
  <c r="O442" i="34"/>
  <c r="G443" i="34"/>
  <c r="K443" i="34"/>
  <c r="O443" i="34"/>
  <c r="G444" i="34"/>
  <c r="K444" i="34"/>
  <c r="O444" i="34"/>
  <c r="C446" i="34"/>
  <c r="C32" i="34" s="1"/>
  <c r="C715" i="2" s="1"/>
  <c r="D446" i="34"/>
  <c r="D32" i="34"/>
  <c r="E446" i="34"/>
  <c r="E32" i="34" s="1"/>
  <c r="F446" i="34"/>
  <c r="F32" i="34" s="1"/>
  <c r="H446" i="34"/>
  <c r="H32" i="34"/>
  <c r="H715" i="2"/>
  <c r="I446" i="34"/>
  <c r="I32" i="34" s="1"/>
  <c r="J446" i="34"/>
  <c r="J32" i="34"/>
  <c r="M446" i="34"/>
  <c r="M32" i="34" s="1"/>
  <c r="M715" i="2" s="1"/>
  <c r="R446" i="34"/>
  <c r="R32" i="34" s="1"/>
  <c r="R715" i="2" s="1"/>
  <c r="C50" i="33"/>
  <c r="C92" i="33" s="1"/>
  <c r="C135" i="33" s="1"/>
  <c r="C176" i="33" s="1"/>
  <c r="C219" i="33" s="1"/>
  <c r="C263" i="33" s="1"/>
  <c r="C303" i="33" s="1"/>
  <c r="G62" i="33"/>
  <c r="K62" i="33"/>
  <c r="G63" i="33"/>
  <c r="K63" i="33"/>
  <c r="G64" i="33"/>
  <c r="K64" i="33"/>
  <c r="G65" i="33"/>
  <c r="K65" i="33"/>
  <c r="G66" i="33"/>
  <c r="K66" i="33"/>
  <c r="G67" i="33"/>
  <c r="K67" i="33"/>
  <c r="C69" i="33"/>
  <c r="C20" i="33"/>
  <c r="C76" i="2" s="1"/>
  <c r="D69" i="33"/>
  <c r="D20" i="33"/>
  <c r="E69" i="33"/>
  <c r="E20" i="33" s="1"/>
  <c r="E76" i="2" s="1"/>
  <c r="F69" i="33"/>
  <c r="F20" i="33" s="1"/>
  <c r="H69" i="33"/>
  <c r="H20" i="33" s="1"/>
  <c r="H76" i="2" s="1"/>
  <c r="I69" i="33"/>
  <c r="I20" i="33" s="1"/>
  <c r="I76" i="2" s="1"/>
  <c r="J69" i="33"/>
  <c r="J20" i="33" s="1"/>
  <c r="J76" i="2" s="1"/>
  <c r="M69" i="33"/>
  <c r="M20" i="33"/>
  <c r="M76" i="2" s="1"/>
  <c r="O69" i="33"/>
  <c r="O20" i="33" s="1"/>
  <c r="O76" i="2" s="1"/>
  <c r="O71" i="33"/>
  <c r="O113" i="33" s="1"/>
  <c r="O156" i="33" s="1"/>
  <c r="O197" i="33" s="1"/>
  <c r="O240" i="33" s="1"/>
  <c r="O284" i="33" s="1"/>
  <c r="O324" i="33" s="1"/>
  <c r="O75" i="33"/>
  <c r="O117" i="33"/>
  <c r="O160" i="33" s="1"/>
  <c r="O201" i="33" s="1"/>
  <c r="O244" i="33" s="1"/>
  <c r="O288" i="33" s="1"/>
  <c r="O328" i="33" s="1"/>
  <c r="G104" i="33"/>
  <c r="K104" i="33"/>
  <c r="G105" i="33"/>
  <c r="K105" i="33"/>
  <c r="G106" i="33"/>
  <c r="K106" i="33"/>
  <c r="G107" i="33"/>
  <c r="K107" i="33"/>
  <c r="G108" i="33"/>
  <c r="K108" i="33"/>
  <c r="G109" i="33"/>
  <c r="K109" i="33"/>
  <c r="O110" i="33"/>
  <c r="C111" i="33"/>
  <c r="C21" i="33" s="1"/>
  <c r="C125" i="2" s="1"/>
  <c r="D111" i="33"/>
  <c r="E111" i="33"/>
  <c r="E21" i="33" s="1"/>
  <c r="E125" i="2" s="1"/>
  <c r="F111" i="33"/>
  <c r="H111" i="33"/>
  <c r="H21" i="33" s="1"/>
  <c r="H125" i="2" s="1"/>
  <c r="I111" i="33"/>
  <c r="I21" i="33" s="1"/>
  <c r="I125" i="2" s="1"/>
  <c r="J111" i="33"/>
  <c r="J21" i="33" s="1"/>
  <c r="J125" i="2" s="1"/>
  <c r="J133" i="2" s="1"/>
  <c r="J22" i="2" s="1"/>
  <c r="G147" i="33"/>
  <c r="K147" i="33"/>
  <c r="G148" i="33"/>
  <c r="K148" i="33"/>
  <c r="K154" i="33" s="1"/>
  <c r="K22" i="33" s="1"/>
  <c r="K272" i="2" s="1"/>
  <c r="N148" i="33"/>
  <c r="G149" i="33"/>
  <c r="K149" i="33"/>
  <c r="G150" i="33"/>
  <c r="K150" i="33"/>
  <c r="G151" i="33"/>
  <c r="K151" i="33"/>
  <c r="G152" i="33"/>
  <c r="K152" i="33"/>
  <c r="C154" i="33"/>
  <c r="C22" i="33"/>
  <c r="C272" i="2"/>
  <c r="D154" i="33"/>
  <c r="D22" i="33" s="1"/>
  <c r="E154" i="33"/>
  <c r="E22" i="33" s="1"/>
  <c r="F154" i="33"/>
  <c r="F22" i="33" s="1"/>
  <c r="F272" i="2" s="1"/>
  <c r="H154" i="33"/>
  <c r="H22" i="33" s="1"/>
  <c r="H272" i="2" s="1"/>
  <c r="I154" i="33"/>
  <c r="I22" i="33" s="1"/>
  <c r="I272" i="2" s="1"/>
  <c r="J154" i="33"/>
  <c r="L154" i="33"/>
  <c r="L22" i="33" s="1"/>
  <c r="L272" i="2" s="1"/>
  <c r="M154" i="33"/>
  <c r="M22" i="33" s="1"/>
  <c r="M272" i="2" s="1"/>
  <c r="R154" i="33"/>
  <c r="R22" i="33" s="1"/>
  <c r="R272" i="2" s="1"/>
  <c r="G188" i="33"/>
  <c r="K188" i="33"/>
  <c r="G189" i="33"/>
  <c r="K189" i="33"/>
  <c r="G190" i="33"/>
  <c r="K190" i="33"/>
  <c r="G191" i="33"/>
  <c r="K191" i="33"/>
  <c r="G192" i="33"/>
  <c r="K192" i="33"/>
  <c r="G193" i="33"/>
  <c r="K193" i="33"/>
  <c r="C195" i="33"/>
  <c r="C26" i="33" s="1"/>
  <c r="C469" i="2" s="1"/>
  <c r="D195" i="33"/>
  <c r="D26" i="33" s="1"/>
  <c r="D469" i="2" s="1"/>
  <c r="E195" i="33"/>
  <c r="E26" i="33" s="1"/>
  <c r="E469" i="2" s="1"/>
  <c r="F195" i="33"/>
  <c r="F26" i="33" s="1"/>
  <c r="H195" i="33"/>
  <c r="H26" i="33" s="1"/>
  <c r="H469" i="2"/>
  <c r="I195" i="33"/>
  <c r="I26" i="33" s="1"/>
  <c r="J195" i="33"/>
  <c r="J26" i="33" s="1"/>
  <c r="L195" i="33"/>
  <c r="L26" i="33"/>
  <c r="L469" i="2" s="1"/>
  <c r="M195" i="33"/>
  <c r="M26" i="33" s="1"/>
  <c r="M469" i="2" s="1"/>
  <c r="O195" i="33"/>
  <c r="O26" i="33" s="1"/>
  <c r="O469" i="2" s="1"/>
  <c r="R195" i="33"/>
  <c r="R26" i="33" s="1"/>
  <c r="R469" i="2" s="1"/>
  <c r="G231" i="33"/>
  <c r="K231" i="33"/>
  <c r="K238" i="33" s="1"/>
  <c r="K27" i="33" s="1"/>
  <c r="K518" i="2" s="1"/>
  <c r="G232" i="33"/>
  <c r="K232" i="33"/>
  <c r="G233" i="33"/>
  <c r="K233" i="33"/>
  <c r="G234" i="33"/>
  <c r="K234" i="33"/>
  <c r="G235" i="33"/>
  <c r="K235" i="33"/>
  <c r="G236" i="33"/>
  <c r="K236" i="33"/>
  <c r="O237" i="33"/>
  <c r="C238" i="33"/>
  <c r="C27" i="33" s="1"/>
  <c r="D238" i="33"/>
  <c r="E238" i="33"/>
  <c r="F238" i="33"/>
  <c r="H238" i="33"/>
  <c r="H27" i="33" s="1"/>
  <c r="H518" i="2" s="1"/>
  <c r="I238" i="33"/>
  <c r="I27" i="33" s="1"/>
  <c r="I518" i="2" s="1"/>
  <c r="J238" i="33"/>
  <c r="J27" i="33" s="1"/>
  <c r="J518" i="2" s="1"/>
  <c r="L238" i="33"/>
  <c r="L27" i="33" s="1"/>
  <c r="L518" i="2" s="1"/>
  <c r="R238" i="33"/>
  <c r="R27" i="33" s="1"/>
  <c r="R518" i="2" s="1"/>
  <c r="G275" i="33"/>
  <c r="G282" i="33" s="1"/>
  <c r="G28" i="33" s="1"/>
  <c r="G567" i="2" s="1"/>
  <c r="K275" i="33"/>
  <c r="O275" i="33"/>
  <c r="G276" i="33"/>
  <c r="K276" i="33"/>
  <c r="K277" i="33"/>
  <c r="O277" i="33"/>
  <c r="G278" i="33"/>
  <c r="K278" i="33"/>
  <c r="O278" i="33"/>
  <c r="G279" i="33"/>
  <c r="K279" i="33"/>
  <c r="O279" i="33"/>
  <c r="O282" i="33" s="1"/>
  <c r="O28" i="33" s="1"/>
  <c r="O567" i="2" s="1"/>
  <c r="O574" i="2" s="1"/>
  <c r="O29" i="2" s="1"/>
  <c r="G280" i="33"/>
  <c r="K280" i="33"/>
  <c r="O280" i="33"/>
  <c r="O281" i="33"/>
  <c r="C282" i="33"/>
  <c r="C28" i="33"/>
  <c r="D282" i="33"/>
  <c r="E282" i="33"/>
  <c r="I282" i="33"/>
  <c r="I28" i="33" s="1"/>
  <c r="I567" i="2" s="1"/>
  <c r="J282" i="33"/>
  <c r="J28" i="33" s="1"/>
  <c r="J567" i="2"/>
  <c r="L282" i="33"/>
  <c r="L28" i="33" s="1"/>
  <c r="L567" i="2" s="1"/>
  <c r="M282" i="33"/>
  <c r="M28" i="33" s="1"/>
  <c r="G315" i="33"/>
  <c r="K315" i="33"/>
  <c r="G316" i="33"/>
  <c r="K316" i="33"/>
  <c r="K317" i="33"/>
  <c r="M317" i="33"/>
  <c r="L317" i="33" s="1"/>
  <c r="G318" i="33"/>
  <c r="G322" i="33" s="1"/>
  <c r="G30" i="33" s="1"/>
  <c r="G665" i="2" s="1"/>
  <c r="K318" i="33"/>
  <c r="G319" i="33"/>
  <c r="K319" i="33"/>
  <c r="L319" i="33"/>
  <c r="M319" i="33"/>
  <c r="R319" i="33" s="1"/>
  <c r="N319" i="33"/>
  <c r="G320" i="33"/>
  <c r="K320" i="33"/>
  <c r="K322" i="33" s="1"/>
  <c r="K30" i="33" s="1"/>
  <c r="K665" i="2" s="1"/>
  <c r="L320" i="33"/>
  <c r="P320" i="33" s="1"/>
  <c r="M320" i="33"/>
  <c r="R320" i="33"/>
  <c r="N320" i="33"/>
  <c r="N322" i="33" s="1"/>
  <c r="N30" i="33" s="1"/>
  <c r="N665" i="2" s="1"/>
  <c r="O321" i="33"/>
  <c r="C322" i="33"/>
  <c r="C30" i="33" s="1"/>
  <c r="D322" i="33"/>
  <c r="E322" i="33"/>
  <c r="F322" i="33"/>
  <c r="H322" i="33"/>
  <c r="I322" i="33"/>
  <c r="I30" i="33" s="1"/>
  <c r="J322" i="33"/>
  <c r="J30" i="33" s="1"/>
  <c r="J665" i="2" s="1"/>
  <c r="D24" i="32"/>
  <c r="D369" i="2"/>
  <c r="F24" i="32"/>
  <c r="F369" i="2"/>
  <c r="I24" i="32"/>
  <c r="I369" i="2" s="1"/>
  <c r="J24" i="32"/>
  <c r="J369" i="2" s="1"/>
  <c r="C50" i="32"/>
  <c r="C90" i="32" s="1"/>
  <c r="C129" i="32" s="1"/>
  <c r="C168" i="32" s="1"/>
  <c r="C209" i="32" s="1"/>
  <c r="C251" i="32" s="1"/>
  <c r="C288" i="32" s="1"/>
  <c r="K62" i="32"/>
  <c r="G63" i="32"/>
  <c r="K63" i="32"/>
  <c r="G64" i="32"/>
  <c r="K64" i="32"/>
  <c r="G65" i="32"/>
  <c r="K65" i="32"/>
  <c r="G66" i="32"/>
  <c r="K66" i="32"/>
  <c r="G67" i="32"/>
  <c r="K67" i="32"/>
  <c r="G68" i="32"/>
  <c r="K68" i="32"/>
  <c r="G69" i="32"/>
  <c r="K69" i="32"/>
  <c r="G70" i="32"/>
  <c r="K70" i="32"/>
  <c r="G71" i="32"/>
  <c r="K71" i="32"/>
  <c r="C73" i="32"/>
  <c r="C20" i="32"/>
  <c r="C75" i="2" s="1"/>
  <c r="D73" i="32"/>
  <c r="D20" i="32"/>
  <c r="D75" i="2" s="1"/>
  <c r="E73" i="32"/>
  <c r="E20" i="32" s="1"/>
  <c r="E75" i="2" s="1"/>
  <c r="F73" i="32"/>
  <c r="F20" i="32" s="1"/>
  <c r="F75" i="2" s="1"/>
  <c r="H73" i="32"/>
  <c r="H20" i="32" s="1"/>
  <c r="H75" i="2" s="1"/>
  <c r="I73" i="32"/>
  <c r="I20" i="32"/>
  <c r="I75" i="2"/>
  <c r="J73" i="32"/>
  <c r="J20" i="32" s="1"/>
  <c r="J75" i="2" s="1"/>
  <c r="L73" i="32"/>
  <c r="L20" i="32" s="1"/>
  <c r="L75" i="2" s="1"/>
  <c r="R73" i="32"/>
  <c r="R20" i="32"/>
  <c r="R75" i="2" s="1"/>
  <c r="O75" i="32"/>
  <c r="O115" i="32"/>
  <c r="O154" i="32" s="1"/>
  <c r="O193" i="32" s="1"/>
  <c r="O234" i="32" s="1"/>
  <c r="O276" i="32" s="1"/>
  <c r="O313" i="32" s="1"/>
  <c r="O79" i="32"/>
  <c r="O119" i="32" s="1"/>
  <c r="O158" i="32" s="1"/>
  <c r="O197" i="32" s="1"/>
  <c r="O238" i="32" s="1"/>
  <c r="O280" i="32" s="1"/>
  <c r="O317" i="32" s="1"/>
  <c r="O80" i="32"/>
  <c r="O120" i="32" s="1"/>
  <c r="O159" i="32" s="1"/>
  <c r="O198" i="32" s="1"/>
  <c r="O239" i="32" s="1"/>
  <c r="O281" i="32" s="1"/>
  <c r="O318" i="32" s="1"/>
  <c r="G102" i="32"/>
  <c r="K102" i="32"/>
  <c r="G103" i="32"/>
  <c r="K103" i="32"/>
  <c r="G104" i="32"/>
  <c r="K104" i="32"/>
  <c r="G105" i="32"/>
  <c r="K105" i="32"/>
  <c r="G106" i="32"/>
  <c r="K106" i="32"/>
  <c r="G107" i="32"/>
  <c r="K107" i="32"/>
  <c r="G108" i="32"/>
  <c r="K108" i="32"/>
  <c r="G109" i="32"/>
  <c r="K109" i="32"/>
  <c r="G110" i="32"/>
  <c r="K110" i="32"/>
  <c r="G111" i="32"/>
  <c r="K111" i="32"/>
  <c r="C113" i="32"/>
  <c r="C21" i="32" s="1"/>
  <c r="C124" i="2" s="1"/>
  <c r="D113" i="32"/>
  <c r="D21" i="32"/>
  <c r="D124" i="2"/>
  <c r="E113" i="32"/>
  <c r="E21" i="32" s="1"/>
  <c r="E124" i="2" s="1"/>
  <c r="F113" i="32"/>
  <c r="F21" i="32" s="1"/>
  <c r="H113" i="32"/>
  <c r="H21" i="32"/>
  <c r="H124" i="2" s="1"/>
  <c r="I113" i="32"/>
  <c r="I21" i="32" s="1"/>
  <c r="I124" i="2" s="1"/>
  <c r="J113" i="32"/>
  <c r="R113" i="32"/>
  <c r="R21" i="32" s="1"/>
  <c r="R124" i="2"/>
  <c r="G141" i="32"/>
  <c r="K141" i="32"/>
  <c r="G142" i="32"/>
  <c r="K142" i="32"/>
  <c r="G143" i="32"/>
  <c r="K143" i="32"/>
  <c r="G144" i="32"/>
  <c r="K144" i="32"/>
  <c r="G145" i="32"/>
  <c r="K145" i="32"/>
  <c r="G146" i="32"/>
  <c r="K146" i="32"/>
  <c r="G147" i="32"/>
  <c r="K147" i="32"/>
  <c r="G148" i="32"/>
  <c r="K148" i="32"/>
  <c r="G149" i="32"/>
  <c r="K149" i="32"/>
  <c r="G150" i="32"/>
  <c r="K150" i="32"/>
  <c r="C152" i="32"/>
  <c r="C22" i="32" s="1"/>
  <c r="C271" i="2" s="1"/>
  <c r="D152" i="32"/>
  <c r="D22" i="32" s="1"/>
  <c r="E152" i="32"/>
  <c r="E22" i="32" s="1"/>
  <c r="F152" i="32"/>
  <c r="F22" i="32" s="1"/>
  <c r="F271" i="2" s="1"/>
  <c r="H152" i="32"/>
  <c r="H22" i="32" s="1"/>
  <c r="H271" i="2" s="1"/>
  <c r="I152" i="32"/>
  <c r="I22" i="32" s="1"/>
  <c r="I271" i="2" s="1"/>
  <c r="J152" i="32"/>
  <c r="R152" i="32"/>
  <c r="R22" i="32" s="1"/>
  <c r="R271" i="2" s="1"/>
  <c r="G180" i="32"/>
  <c r="K180" i="32"/>
  <c r="G181" i="32"/>
  <c r="K181" i="32"/>
  <c r="G182" i="32"/>
  <c r="K182" i="32"/>
  <c r="G183" i="32"/>
  <c r="K183" i="32"/>
  <c r="G184" i="32"/>
  <c r="K184" i="32"/>
  <c r="G185" i="32"/>
  <c r="K185" i="32"/>
  <c r="G186" i="32"/>
  <c r="K186" i="32"/>
  <c r="G187" i="32"/>
  <c r="K187" i="32"/>
  <c r="G188" i="32"/>
  <c r="K188" i="32"/>
  <c r="G189" i="32"/>
  <c r="K189" i="32"/>
  <c r="C191" i="32"/>
  <c r="C23" i="32" s="1"/>
  <c r="C320" i="2" s="1"/>
  <c r="D191" i="32"/>
  <c r="E191" i="32"/>
  <c r="F191" i="32"/>
  <c r="H191" i="32"/>
  <c r="H23" i="32" s="1"/>
  <c r="H320" i="2" s="1"/>
  <c r="I191" i="32"/>
  <c r="I23" i="32" s="1"/>
  <c r="I320" i="2" s="1"/>
  <c r="J191" i="32"/>
  <c r="G221" i="32"/>
  <c r="K221" i="32"/>
  <c r="G222" i="32"/>
  <c r="K222" i="32"/>
  <c r="G223" i="32"/>
  <c r="K223" i="32"/>
  <c r="G224" i="32"/>
  <c r="K224" i="32"/>
  <c r="K225" i="32"/>
  <c r="G226" i="32"/>
  <c r="K226" i="32"/>
  <c r="G227" i="32"/>
  <c r="K227" i="32"/>
  <c r="G228" i="32"/>
  <c r="K228" i="32"/>
  <c r="G229" i="32"/>
  <c r="K229" i="32"/>
  <c r="G230" i="32"/>
  <c r="K230" i="32"/>
  <c r="C232" i="32"/>
  <c r="C26" i="32"/>
  <c r="C468" i="2" s="1"/>
  <c r="D232" i="32"/>
  <c r="D26" i="32" s="1"/>
  <c r="D468" i="2" s="1"/>
  <c r="E232" i="32"/>
  <c r="E26" i="32" s="1"/>
  <c r="E468" i="2" s="1"/>
  <c r="F232" i="32"/>
  <c r="F26" i="32" s="1"/>
  <c r="F468" i="2" s="1"/>
  <c r="R232" i="32"/>
  <c r="R26" i="32" s="1"/>
  <c r="R468" i="2" s="1"/>
  <c r="G263" i="32"/>
  <c r="K263" i="32"/>
  <c r="G264" i="32"/>
  <c r="K264" i="32"/>
  <c r="G265" i="32"/>
  <c r="K265" i="32"/>
  <c r="G266" i="32"/>
  <c r="K266" i="32"/>
  <c r="G267" i="32"/>
  <c r="K267" i="32"/>
  <c r="G268" i="32"/>
  <c r="K268" i="32"/>
  <c r="G269" i="32"/>
  <c r="K269" i="32"/>
  <c r="G270" i="32"/>
  <c r="K270" i="32"/>
  <c r="G271" i="32"/>
  <c r="K271" i="32"/>
  <c r="G272" i="32"/>
  <c r="K272" i="32"/>
  <c r="C274" i="32"/>
  <c r="C30" i="32" s="1"/>
  <c r="C664" i="2" s="1"/>
  <c r="D274" i="32"/>
  <c r="E274" i="32"/>
  <c r="F274" i="32"/>
  <c r="H274" i="32"/>
  <c r="H30" i="32" s="1"/>
  <c r="H664" i="2" s="1"/>
  <c r="I274" i="32"/>
  <c r="I30" i="32" s="1"/>
  <c r="I664" i="2"/>
  <c r="J274" i="32"/>
  <c r="J30" i="32" s="1"/>
  <c r="J664" i="2" s="1"/>
  <c r="O300" i="32"/>
  <c r="G23" i="31"/>
  <c r="K23" i="31" s="1"/>
  <c r="K319" i="2" s="1"/>
  <c r="G25" i="31"/>
  <c r="K25" i="31" s="1"/>
  <c r="G27" i="31"/>
  <c r="K27" i="31"/>
  <c r="K516" i="2" s="1"/>
  <c r="G28" i="31"/>
  <c r="K28" i="31" s="1"/>
  <c r="K565" i="2" s="1"/>
  <c r="G29" i="31"/>
  <c r="K29" i="31" s="1"/>
  <c r="G30" i="31"/>
  <c r="K30" i="31"/>
  <c r="K663" i="2" s="1"/>
  <c r="G31" i="31"/>
  <c r="K31" i="31" s="1"/>
  <c r="G33" i="31"/>
  <c r="K33" i="31" s="1"/>
  <c r="C50" i="31"/>
  <c r="C93" i="31" s="1"/>
  <c r="C134" i="31" s="1"/>
  <c r="C175" i="31" s="1"/>
  <c r="C217" i="31" s="1"/>
  <c r="C259" i="31" s="1"/>
  <c r="C300" i="31" s="1"/>
  <c r="C341" i="31" s="1"/>
  <c r="G62" i="31"/>
  <c r="K62" i="31"/>
  <c r="O73" i="31"/>
  <c r="O18" i="31" s="1"/>
  <c r="O221" i="2" s="1"/>
  <c r="G63" i="31"/>
  <c r="K63" i="31"/>
  <c r="G64" i="31"/>
  <c r="K64" i="31"/>
  <c r="G65" i="31"/>
  <c r="K65" i="31"/>
  <c r="G66" i="31"/>
  <c r="K66" i="31"/>
  <c r="G67" i="31"/>
  <c r="G68" i="31"/>
  <c r="G69" i="31"/>
  <c r="G70" i="31"/>
  <c r="G71" i="31"/>
  <c r="C73" i="31"/>
  <c r="C18" i="31"/>
  <c r="C221" i="2" s="1"/>
  <c r="D73" i="31"/>
  <c r="E73" i="31"/>
  <c r="E18" i="31" s="1"/>
  <c r="E221" i="2" s="1"/>
  <c r="F73" i="31"/>
  <c r="F18" i="31"/>
  <c r="F221" i="2" s="1"/>
  <c r="H73" i="31"/>
  <c r="H18" i="31" s="1"/>
  <c r="H221" i="2" s="1"/>
  <c r="I73" i="31"/>
  <c r="I18" i="31" s="1"/>
  <c r="I221" i="2" s="1"/>
  <c r="J73" i="31"/>
  <c r="L73" i="31"/>
  <c r="L18" i="31" s="1"/>
  <c r="L221" i="2" s="1"/>
  <c r="M73" i="31"/>
  <c r="M18" i="31" s="1"/>
  <c r="M221" i="2" s="1"/>
  <c r="R18" i="31"/>
  <c r="R221" i="2"/>
  <c r="O75" i="31"/>
  <c r="O118" i="31" s="1"/>
  <c r="O159" i="31" s="1"/>
  <c r="O200" i="31" s="1"/>
  <c r="O242" i="31" s="1"/>
  <c r="O284" i="31" s="1"/>
  <c r="O326" i="31" s="1"/>
  <c r="O366" i="31" s="1"/>
  <c r="O79" i="31"/>
  <c r="O122" i="31" s="1"/>
  <c r="O163" i="31" s="1"/>
  <c r="O80" i="31"/>
  <c r="O123" i="31" s="1"/>
  <c r="O164" i="31" s="1"/>
  <c r="G105" i="31"/>
  <c r="K105" i="31"/>
  <c r="G106" i="31"/>
  <c r="K106" i="31"/>
  <c r="N116" i="31"/>
  <c r="N19" i="31" s="1"/>
  <c r="N172" i="2" s="1"/>
  <c r="G107" i="31"/>
  <c r="K107" i="31" s="1"/>
  <c r="G108" i="31"/>
  <c r="K108" i="31"/>
  <c r="K116" i="31" s="1"/>
  <c r="K19" i="31" s="1"/>
  <c r="K172" i="2" s="1"/>
  <c r="G109" i="31"/>
  <c r="K109" i="31"/>
  <c r="G110" i="31"/>
  <c r="K110" i="31" s="1"/>
  <c r="G111" i="31"/>
  <c r="K111" i="31" s="1"/>
  <c r="G112" i="31"/>
  <c r="K112" i="31"/>
  <c r="G113" i="31"/>
  <c r="K113" i="31"/>
  <c r="G114" i="31"/>
  <c r="K114" i="31" s="1"/>
  <c r="C116" i="31"/>
  <c r="C19" i="31" s="1"/>
  <c r="C172" i="2" s="1"/>
  <c r="D116" i="31"/>
  <c r="E116" i="31"/>
  <c r="F116" i="31"/>
  <c r="H116" i="31"/>
  <c r="H19" i="31" s="1"/>
  <c r="H172" i="2" s="1"/>
  <c r="I116" i="31"/>
  <c r="I19" i="31"/>
  <c r="I172" i="2" s="1"/>
  <c r="J116" i="31"/>
  <c r="L116" i="31"/>
  <c r="L19" i="31"/>
  <c r="L172" i="2" s="1"/>
  <c r="M116" i="31"/>
  <c r="M19" i="31" s="1"/>
  <c r="M172" i="2" s="1"/>
  <c r="R116" i="31"/>
  <c r="R19" i="31" s="1"/>
  <c r="R172" i="2" s="1"/>
  <c r="G146" i="31"/>
  <c r="K146" i="31"/>
  <c r="G147" i="31"/>
  <c r="K147" i="31"/>
  <c r="G148" i="31"/>
  <c r="K148" i="31"/>
  <c r="G149" i="31"/>
  <c r="K149" i="31"/>
  <c r="G150" i="31"/>
  <c r="K150" i="31"/>
  <c r="G151" i="31"/>
  <c r="K151" i="31"/>
  <c r="G152" i="31"/>
  <c r="K152" i="31"/>
  <c r="G153" i="31"/>
  <c r="K153" i="31"/>
  <c r="G154" i="31"/>
  <c r="K154" i="31"/>
  <c r="G155" i="31"/>
  <c r="K155" i="31"/>
  <c r="C157" i="31"/>
  <c r="C20" i="31"/>
  <c r="C74" i="2" s="1"/>
  <c r="D157" i="31"/>
  <c r="D20" i="31" s="1"/>
  <c r="D74" i="2" s="1"/>
  <c r="E157" i="31"/>
  <c r="E20" i="31" s="1"/>
  <c r="E74" i="2" s="1"/>
  <c r="F157" i="31"/>
  <c r="F20" i="31" s="1"/>
  <c r="F74" i="2" s="1"/>
  <c r="H157" i="31"/>
  <c r="H20" i="31" s="1"/>
  <c r="H74" i="2" s="1"/>
  <c r="I157" i="31"/>
  <c r="I20" i="31" s="1"/>
  <c r="I74" i="2" s="1"/>
  <c r="J157" i="31"/>
  <c r="J20" i="31" s="1"/>
  <c r="J74" i="2" s="1"/>
  <c r="L157" i="31"/>
  <c r="L20" i="31"/>
  <c r="L74" i="2" s="1"/>
  <c r="R157" i="31"/>
  <c r="R20" i="31"/>
  <c r="R74" i="2" s="1"/>
  <c r="G187" i="31"/>
  <c r="K187" i="31"/>
  <c r="G188" i="31"/>
  <c r="K188" i="31"/>
  <c r="N188" i="31"/>
  <c r="G189" i="31"/>
  <c r="K189" i="31"/>
  <c r="N189" i="31"/>
  <c r="G190" i="31"/>
  <c r="K190" i="31"/>
  <c r="N190" i="31"/>
  <c r="G191" i="31"/>
  <c r="K191" i="31"/>
  <c r="G192" i="31"/>
  <c r="K192" i="31"/>
  <c r="G193" i="31"/>
  <c r="K193" i="31"/>
  <c r="G194" i="31"/>
  <c r="K194" i="31"/>
  <c r="G195" i="31"/>
  <c r="K195" i="31"/>
  <c r="G196" i="31"/>
  <c r="K196" i="31"/>
  <c r="C198" i="31"/>
  <c r="C22" i="31" s="1"/>
  <c r="C270" i="2" s="1"/>
  <c r="D198" i="31"/>
  <c r="D22" i="31" s="1"/>
  <c r="E198" i="31"/>
  <c r="E22" i="31" s="1"/>
  <c r="F198" i="31"/>
  <c r="F22" i="31" s="1"/>
  <c r="F270" i="2" s="1"/>
  <c r="H198" i="31"/>
  <c r="H22" i="31" s="1"/>
  <c r="H270" i="2" s="1"/>
  <c r="I198" i="31"/>
  <c r="I22" i="31"/>
  <c r="I270" i="2" s="1"/>
  <c r="J198" i="31"/>
  <c r="J22" i="31"/>
  <c r="J270" i="2" s="1"/>
  <c r="M198" i="31"/>
  <c r="M22" i="31" s="1"/>
  <c r="M270" i="2" s="1"/>
  <c r="R198" i="31"/>
  <c r="R22" i="31" s="1"/>
  <c r="R270" i="2" s="1"/>
  <c r="G229" i="31"/>
  <c r="K229" i="31"/>
  <c r="K240" i="31" s="1"/>
  <c r="K24" i="31" s="1"/>
  <c r="K368" i="2" s="1"/>
  <c r="N229" i="31"/>
  <c r="G230" i="31"/>
  <c r="G231" i="31"/>
  <c r="G232" i="31"/>
  <c r="G233" i="31"/>
  <c r="G234" i="31"/>
  <c r="G235" i="31"/>
  <c r="G236" i="31"/>
  <c r="G237" i="31"/>
  <c r="G238" i="31"/>
  <c r="C240" i="31"/>
  <c r="C24" i="31"/>
  <c r="C368" i="2" s="1"/>
  <c r="D240" i="31"/>
  <c r="D24" i="31"/>
  <c r="D368" i="2" s="1"/>
  <c r="E240" i="31"/>
  <c r="E24" i="31" s="1"/>
  <c r="E368" i="2" s="1"/>
  <c r="F240" i="31"/>
  <c r="F24" i="31" s="1"/>
  <c r="F368" i="2" s="1"/>
  <c r="I24" i="31"/>
  <c r="I368" i="2" s="1"/>
  <c r="J240" i="31"/>
  <c r="L240" i="31"/>
  <c r="L24" i="31"/>
  <c r="L368" i="2" s="1"/>
  <c r="L377" i="2" s="1"/>
  <c r="L25" i="2" s="1"/>
  <c r="R240" i="31"/>
  <c r="R24" i="31" s="1"/>
  <c r="R368" i="2" s="1"/>
  <c r="G271" i="31"/>
  <c r="K271" i="31"/>
  <c r="G272" i="31"/>
  <c r="K272" i="31"/>
  <c r="G273" i="31"/>
  <c r="K273" i="31"/>
  <c r="G274" i="31"/>
  <c r="K274" i="31"/>
  <c r="G275" i="31"/>
  <c r="K275" i="31"/>
  <c r="G276" i="31"/>
  <c r="K276" i="31"/>
  <c r="G277" i="31"/>
  <c r="K277" i="31"/>
  <c r="G278" i="31"/>
  <c r="K278" i="31"/>
  <c r="G279" i="31"/>
  <c r="K279" i="31"/>
  <c r="G280" i="31"/>
  <c r="K280" i="31"/>
  <c r="C282" i="31"/>
  <c r="C26" i="31"/>
  <c r="C467" i="2" s="1"/>
  <c r="D282" i="31"/>
  <c r="D26" i="31" s="1"/>
  <c r="D467" i="2" s="1"/>
  <c r="E282" i="31"/>
  <c r="E26" i="31" s="1"/>
  <c r="E467" i="2" s="1"/>
  <c r="F282" i="31"/>
  <c r="F26" i="31" s="1"/>
  <c r="F467" i="2" s="1"/>
  <c r="H282" i="31"/>
  <c r="H26" i="31" s="1"/>
  <c r="H467" i="2" s="1"/>
  <c r="I282" i="31"/>
  <c r="I26" i="31"/>
  <c r="I467" i="2"/>
  <c r="J282" i="31"/>
  <c r="J26" i="31" s="1"/>
  <c r="J467" i="2" s="1"/>
  <c r="M282" i="31"/>
  <c r="M26" i="31"/>
  <c r="M467" i="2" s="1"/>
  <c r="O282" i="31"/>
  <c r="O26" i="31" s="1"/>
  <c r="O467" i="2" s="1"/>
  <c r="R282" i="31"/>
  <c r="R26" i="31" s="1"/>
  <c r="R467" i="2" s="1"/>
  <c r="G312" i="31"/>
  <c r="K312" i="31"/>
  <c r="O312" i="31"/>
  <c r="G313" i="31"/>
  <c r="K313" i="31"/>
  <c r="O313" i="31"/>
  <c r="G314" i="31"/>
  <c r="K314" i="31"/>
  <c r="O314" i="31"/>
  <c r="G315" i="31"/>
  <c r="K315" i="31"/>
  <c r="O315" i="31"/>
  <c r="G316" i="31"/>
  <c r="K316" i="31"/>
  <c r="O316" i="31"/>
  <c r="G317" i="31"/>
  <c r="K317" i="31"/>
  <c r="O317" i="31"/>
  <c r="G318" i="31"/>
  <c r="K318" i="31"/>
  <c r="G319" i="31"/>
  <c r="K319" i="31"/>
  <c r="O319" i="31"/>
  <c r="G320" i="31"/>
  <c r="K320" i="31"/>
  <c r="O320" i="31"/>
  <c r="G321" i="31"/>
  <c r="K321" i="31"/>
  <c r="O321" i="31"/>
  <c r="O322" i="31"/>
  <c r="C324" i="31"/>
  <c r="C32" i="31"/>
  <c r="C712" i="2"/>
  <c r="D324" i="31"/>
  <c r="E324" i="31"/>
  <c r="F324" i="31"/>
  <c r="H324" i="31"/>
  <c r="H32" i="31" s="1"/>
  <c r="H712" i="2" s="1"/>
  <c r="I324" i="31"/>
  <c r="I32" i="31" s="1"/>
  <c r="I712" i="2" s="1"/>
  <c r="J324" i="31"/>
  <c r="L324" i="31"/>
  <c r="L32" i="31" s="1"/>
  <c r="L712" i="2" s="1"/>
  <c r="R324" i="31"/>
  <c r="R32" i="31" s="1"/>
  <c r="R712" i="2"/>
  <c r="C364" i="31"/>
  <c r="C21" i="31" s="1"/>
  <c r="C123" i="2" s="1"/>
  <c r="D364" i="31"/>
  <c r="D21" i="31" s="1"/>
  <c r="D123" i="2" s="1"/>
  <c r="E364" i="31"/>
  <c r="E21" i="31"/>
  <c r="E123" i="2" s="1"/>
  <c r="F364" i="31"/>
  <c r="F21" i="31"/>
  <c r="F123" i="2" s="1"/>
  <c r="G364" i="31"/>
  <c r="G21" i="31" s="1"/>
  <c r="G123" i="2" s="1"/>
  <c r="H364" i="31"/>
  <c r="H21" i="31" s="1"/>
  <c r="H123" i="2" s="1"/>
  <c r="I364" i="31"/>
  <c r="I21" i="31"/>
  <c r="I123" i="2" s="1"/>
  <c r="J364" i="31"/>
  <c r="J21" i="31" s="1"/>
  <c r="J123" i="2" s="1"/>
  <c r="N364" i="31"/>
  <c r="N21" i="31" s="1"/>
  <c r="N123" i="2" s="1"/>
  <c r="G23" i="30"/>
  <c r="K23" i="30" s="1"/>
  <c r="G25" i="30"/>
  <c r="K25" i="30" s="1"/>
  <c r="R28" i="30"/>
  <c r="G29" i="30"/>
  <c r="K29" i="30" s="1"/>
  <c r="G31" i="30"/>
  <c r="K31" i="30"/>
  <c r="G33" i="30"/>
  <c r="K33" i="30" s="1"/>
  <c r="C50" i="30"/>
  <c r="C92" i="30" s="1"/>
  <c r="C133" i="30" s="1"/>
  <c r="C173" i="30" s="1"/>
  <c r="C217" i="30" s="1"/>
  <c r="C258" i="30" s="1"/>
  <c r="C300" i="30" s="1"/>
  <c r="C341" i="30" s="1"/>
  <c r="G62" i="30"/>
  <c r="K62" i="30"/>
  <c r="G63" i="30"/>
  <c r="K63" i="30"/>
  <c r="G64" i="30"/>
  <c r="K64" i="30"/>
  <c r="G65" i="30"/>
  <c r="K65" i="30"/>
  <c r="G66" i="30"/>
  <c r="K66" i="30"/>
  <c r="G67" i="30"/>
  <c r="K67" i="30"/>
  <c r="G68" i="30"/>
  <c r="G69" i="30"/>
  <c r="K69" i="30"/>
  <c r="G70" i="30"/>
  <c r="K70" i="30"/>
  <c r="G71" i="30"/>
  <c r="K71" i="30"/>
  <c r="G72" i="30"/>
  <c r="K72" i="30"/>
  <c r="G73" i="30"/>
  <c r="K73" i="30"/>
  <c r="C77" i="30"/>
  <c r="C20" i="30"/>
  <c r="C73" i="2" s="1"/>
  <c r="D77" i="30"/>
  <c r="D20" i="30" s="1"/>
  <c r="D73" i="2"/>
  <c r="E77" i="30"/>
  <c r="E20" i="30" s="1"/>
  <c r="E73" i="2" s="1"/>
  <c r="F77" i="30"/>
  <c r="F20" i="30" s="1"/>
  <c r="F73" i="2" s="1"/>
  <c r="H77" i="30"/>
  <c r="H20" i="30"/>
  <c r="H73" i="2" s="1"/>
  <c r="I77" i="30"/>
  <c r="I20" i="30" s="1"/>
  <c r="I73" i="2" s="1"/>
  <c r="J77" i="30"/>
  <c r="J20" i="30" s="1"/>
  <c r="J73" i="2" s="1"/>
  <c r="L77" i="30"/>
  <c r="L20" i="30" s="1"/>
  <c r="L73" i="2" s="1"/>
  <c r="M77" i="30"/>
  <c r="M20" i="30" s="1"/>
  <c r="M73" i="2" s="1"/>
  <c r="O79" i="30"/>
  <c r="O120" i="30" s="1"/>
  <c r="O160" i="30" s="1"/>
  <c r="O202" i="30" s="1"/>
  <c r="O245" i="30" s="1"/>
  <c r="O286" i="30" s="1"/>
  <c r="O327" i="30" s="1"/>
  <c r="O368" i="30" s="1"/>
  <c r="O411" i="30" s="1"/>
  <c r="O453" i="30" s="1"/>
  <c r="G104" i="30"/>
  <c r="K104" i="30"/>
  <c r="G105" i="30"/>
  <c r="K105" i="30"/>
  <c r="G106" i="30"/>
  <c r="K106" i="30"/>
  <c r="G107" i="30"/>
  <c r="K107" i="30"/>
  <c r="G108" i="30"/>
  <c r="K108" i="30"/>
  <c r="G109" i="30"/>
  <c r="K109" i="30"/>
  <c r="G110" i="30"/>
  <c r="K110" i="30"/>
  <c r="G111" i="30"/>
  <c r="K111" i="30"/>
  <c r="G112" i="30"/>
  <c r="K112" i="30"/>
  <c r="G113" i="30"/>
  <c r="K113" i="30"/>
  <c r="G114" i="30"/>
  <c r="K114" i="30"/>
  <c r="G115" i="30"/>
  <c r="K115" i="30"/>
  <c r="C118" i="30"/>
  <c r="C22" i="30" s="1"/>
  <c r="C269" i="2" s="1"/>
  <c r="D118" i="30"/>
  <c r="D22" i="30" s="1"/>
  <c r="D269" i="2" s="1"/>
  <c r="E118" i="30"/>
  <c r="E22" i="30" s="1"/>
  <c r="F118" i="30"/>
  <c r="F22" i="30"/>
  <c r="F269" i="2"/>
  <c r="H118" i="30"/>
  <c r="I118" i="30"/>
  <c r="I22" i="30"/>
  <c r="I269" i="2" s="1"/>
  <c r="J118" i="30"/>
  <c r="M118" i="30"/>
  <c r="M22" i="30" s="1"/>
  <c r="M269" i="2"/>
  <c r="R118" i="30"/>
  <c r="R22" i="30" s="1"/>
  <c r="R269" i="2" s="1"/>
  <c r="G145" i="30"/>
  <c r="K145" i="30"/>
  <c r="G146" i="30"/>
  <c r="K146" i="30"/>
  <c r="G147" i="30"/>
  <c r="K147" i="30"/>
  <c r="G148" i="30"/>
  <c r="K148" i="30"/>
  <c r="G149" i="30"/>
  <c r="K149" i="30"/>
  <c r="G150" i="30"/>
  <c r="K150" i="30"/>
  <c r="G151" i="30"/>
  <c r="K151" i="30"/>
  <c r="G152" i="30"/>
  <c r="K152" i="30"/>
  <c r="G153" i="30"/>
  <c r="K153" i="30"/>
  <c r="G154" i="30"/>
  <c r="K154" i="30"/>
  <c r="G155" i="30"/>
  <c r="K155" i="30"/>
  <c r="G156" i="30"/>
  <c r="K156" i="30"/>
  <c r="C158" i="30"/>
  <c r="C24" i="30" s="1"/>
  <c r="C367" i="2" s="1"/>
  <c r="D158" i="30"/>
  <c r="D24" i="30"/>
  <c r="E158" i="30"/>
  <c r="E24" i="30" s="1"/>
  <c r="E367" i="2" s="1"/>
  <c r="F158" i="30"/>
  <c r="F24" i="30" s="1"/>
  <c r="H158" i="30"/>
  <c r="H24" i="30"/>
  <c r="H367" i="2"/>
  <c r="I158" i="30"/>
  <c r="I24" i="30" s="1"/>
  <c r="I367" i="2" s="1"/>
  <c r="J158" i="30"/>
  <c r="L158" i="30"/>
  <c r="L24" i="30" s="1"/>
  <c r="L367" i="2" s="1"/>
  <c r="R158" i="30"/>
  <c r="R24" i="30"/>
  <c r="R367" i="2" s="1"/>
  <c r="G185" i="30"/>
  <c r="K185" i="30"/>
  <c r="G186" i="30"/>
  <c r="K186" i="30"/>
  <c r="O186" i="30"/>
  <c r="N186" i="30" s="1"/>
  <c r="G187" i="30"/>
  <c r="K187" i="30"/>
  <c r="O187" i="30"/>
  <c r="N187" i="30" s="1"/>
  <c r="G188" i="30"/>
  <c r="K188" i="30"/>
  <c r="O188" i="30"/>
  <c r="N188" i="30" s="1"/>
  <c r="G189" i="30"/>
  <c r="K189" i="30"/>
  <c r="O189" i="30"/>
  <c r="N189" i="30" s="1"/>
  <c r="G190" i="30"/>
  <c r="K190" i="30"/>
  <c r="O190" i="30"/>
  <c r="N190" i="30" s="1"/>
  <c r="G191" i="30"/>
  <c r="K191" i="30"/>
  <c r="O191" i="30"/>
  <c r="N191" i="30" s="1"/>
  <c r="G192" i="30"/>
  <c r="K192" i="30"/>
  <c r="O192" i="30"/>
  <c r="N192" i="30" s="1"/>
  <c r="G193" i="30"/>
  <c r="K193" i="30"/>
  <c r="G194" i="30"/>
  <c r="K194" i="30"/>
  <c r="G195" i="30"/>
  <c r="K195" i="30"/>
  <c r="G196" i="30"/>
  <c r="K196" i="30"/>
  <c r="C200" i="30"/>
  <c r="C26" i="30" s="1"/>
  <c r="C466" i="2" s="1"/>
  <c r="D200" i="30"/>
  <c r="D26" i="30"/>
  <c r="D466" i="2" s="1"/>
  <c r="E200" i="30"/>
  <c r="E26" i="30" s="1"/>
  <c r="E466" i="2" s="1"/>
  <c r="F200" i="30"/>
  <c r="F26" i="30" s="1"/>
  <c r="H200" i="30"/>
  <c r="H26" i="30"/>
  <c r="I200" i="30"/>
  <c r="I26" i="30" s="1"/>
  <c r="I466" i="2" s="1"/>
  <c r="J200" i="30"/>
  <c r="J26" i="30"/>
  <c r="M200" i="30"/>
  <c r="M26" i="30"/>
  <c r="M466" i="2" s="1"/>
  <c r="R200" i="30"/>
  <c r="R26" i="30" s="1"/>
  <c r="R466" i="2" s="1"/>
  <c r="G229" i="30"/>
  <c r="K229" i="30"/>
  <c r="G230" i="30"/>
  <c r="K230" i="30"/>
  <c r="G231" i="30"/>
  <c r="K231" i="30"/>
  <c r="G232" i="30"/>
  <c r="K232" i="30"/>
  <c r="G233" i="30"/>
  <c r="K233" i="30"/>
  <c r="G234" i="30"/>
  <c r="K234" i="30"/>
  <c r="G235" i="30"/>
  <c r="K235" i="30"/>
  <c r="G236" i="30"/>
  <c r="K236" i="30"/>
  <c r="G237" i="30"/>
  <c r="K237" i="30"/>
  <c r="G238" i="30"/>
  <c r="K238" i="30"/>
  <c r="G239" i="30"/>
  <c r="K239" i="30"/>
  <c r="G240" i="30"/>
  <c r="K240" i="30"/>
  <c r="C243" i="30"/>
  <c r="C27" i="30" s="1"/>
  <c r="D243" i="30"/>
  <c r="E243" i="30"/>
  <c r="F243" i="30"/>
  <c r="H243" i="30"/>
  <c r="H27" i="30"/>
  <c r="I243" i="30"/>
  <c r="J243" i="30"/>
  <c r="G270" i="30"/>
  <c r="K270" i="30"/>
  <c r="G271" i="30"/>
  <c r="K271" i="30"/>
  <c r="G272" i="30"/>
  <c r="K272" i="30"/>
  <c r="G273" i="30"/>
  <c r="K273" i="30"/>
  <c r="G274" i="30"/>
  <c r="K274" i="30"/>
  <c r="G275" i="30"/>
  <c r="K275" i="30"/>
  <c r="G276" i="30"/>
  <c r="K276" i="30"/>
  <c r="G277" i="30"/>
  <c r="K277" i="30"/>
  <c r="G278" i="30"/>
  <c r="K278" i="30"/>
  <c r="G279" i="30"/>
  <c r="K279" i="30"/>
  <c r="G280" i="30"/>
  <c r="K280" i="30"/>
  <c r="G281" i="30"/>
  <c r="K281" i="30"/>
  <c r="C284" i="30"/>
  <c r="C28" i="30" s="1"/>
  <c r="D284" i="30"/>
  <c r="E284" i="30"/>
  <c r="F284" i="30"/>
  <c r="H284" i="30"/>
  <c r="H28" i="30"/>
  <c r="H564" i="2" s="1"/>
  <c r="I284" i="30"/>
  <c r="J284" i="30"/>
  <c r="G312" i="30"/>
  <c r="K312" i="30"/>
  <c r="O312" i="30"/>
  <c r="G313" i="30"/>
  <c r="K313" i="30"/>
  <c r="O313" i="30"/>
  <c r="G314" i="30"/>
  <c r="K314" i="30"/>
  <c r="O314" i="30"/>
  <c r="G315" i="30"/>
  <c r="K315" i="30"/>
  <c r="O315" i="30"/>
  <c r="O325" i="30" s="1"/>
  <c r="O30" i="30" s="1"/>
  <c r="O662" i="2" s="1"/>
  <c r="G316" i="30"/>
  <c r="K316" i="30"/>
  <c r="O316" i="30"/>
  <c r="G317" i="30"/>
  <c r="K317" i="30"/>
  <c r="O317" i="30"/>
  <c r="G318" i="30"/>
  <c r="K318" i="30"/>
  <c r="O318" i="30"/>
  <c r="G319" i="30"/>
  <c r="K319" i="30"/>
  <c r="O319" i="30"/>
  <c r="G320" i="30"/>
  <c r="K320" i="30"/>
  <c r="G321" i="30"/>
  <c r="K321" i="30"/>
  <c r="G322" i="30"/>
  <c r="K322" i="30" s="1"/>
  <c r="O322" i="30"/>
  <c r="G323" i="30"/>
  <c r="K323" i="30"/>
  <c r="O323" i="30"/>
  <c r="C325" i="30"/>
  <c r="C30" i="30" s="1"/>
  <c r="D325" i="30"/>
  <c r="E325" i="30"/>
  <c r="E30" i="30" s="1"/>
  <c r="E662" i="2" s="1"/>
  <c r="E672" i="2" s="1"/>
  <c r="E31" i="2" s="1"/>
  <c r="F325" i="30"/>
  <c r="H325" i="30"/>
  <c r="H30" i="30" s="1"/>
  <c r="H662" i="2" s="1"/>
  <c r="I325" i="30"/>
  <c r="I30" i="30"/>
  <c r="I662" i="2" s="1"/>
  <c r="I672" i="2" s="1"/>
  <c r="I31" i="2" s="1"/>
  <c r="J325" i="30"/>
  <c r="L325" i="30"/>
  <c r="L30" i="30"/>
  <c r="L662" i="2"/>
  <c r="M325" i="30"/>
  <c r="M30" i="30" s="1"/>
  <c r="M662" i="2" s="1"/>
  <c r="R325" i="30"/>
  <c r="R30" i="30" s="1"/>
  <c r="G353" i="30"/>
  <c r="K353" i="30"/>
  <c r="G354" i="30"/>
  <c r="K354" i="30"/>
  <c r="G355" i="30"/>
  <c r="K355" i="30"/>
  <c r="G356" i="30"/>
  <c r="K356" i="30"/>
  <c r="G357" i="30"/>
  <c r="K357" i="30"/>
  <c r="G358" i="30"/>
  <c r="K358" i="30"/>
  <c r="G359" i="30"/>
  <c r="K359" i="30"/>
  <c r="G360" i="30"/>
  <c r="K360" i="30"/>
  <c r="G361" i="30"/>
  <c r="K361" i="30"/>
  <c r="G362" i="30"/>
  <c r="K362" i="30"/>
  <c r="G363" i="30"/>
  <c r="K363" i="30"/>
  <c r="G364" i="30"/>
  <c r="K364" i="30"/>
  <c r="C366" i="30"/>
  <c r="C32" i="30" s="1"/>
  <c r="D366" i="30"/>
  <c r="E366" i="30"/>
  <c r="F366" i="30"/>
  <c r="H366" i="30"/>
  <c r="H32" i="30" s="1"/>
  <c r="I366" i="30"/>
  <c r="J366" i="30"/>
  <c r="R366" i="30"/>
  <c r="R32" i="30" s="1"/>
  <c r="C409" i="30"/>
  <c r="C21" i="30" s="1"/>
  <c r="C122" i="2" s="1"/>
  <c r="D409" i="30"/>
  <c r="D21" i="30" s="1"/>
  <c r="D122" i="2" s="1"/>
  <c r="E409" i="30"/>
  <c r="E21" i="30" s="1"/>
  <c r="E122" i="2" s="1"/>
  <c r="F409" i="30"/>
  <c r="F21" i="30"/>
  <c r="F122" i="2" s="1"/>
  <c r="H21" i="30"/>
  <c r="H122" i="2"/>
  <c r="I21" i="30"/>
  <c r="I122" i="2" s="1"/>
  <c r="J409" i="30"/>
  <c r="J21" i="30" s="1"/>
  <c r="J122" i="2" s="1"/>
  <c r="L409" i="30"/>
  <c r="L21" i="30" s="1"/>
  <c r="L122" i="2" s="1"/>
  <c r="C50" i="29"/>
  <c r="C93" i="29"/>
  <c r="C137" i="29" s="1"/>
  <c r="C179" i="29" s="1"/>
  <c r="C222" i="29" s="1"/>
  <c r="C267" i="29" s="1"/>
  <c r="C312" i="29" s="1"/>
  <c r="C363" i="29" s="1"/>
  <c r="C408" i="29" s="1"/>
  <c r="G62" i="29"/>
  <c r="K62" i="29"/>
  <c r="G63" i="29"/>
  <c r="K63" i="29"/>
  <c r="G64" i="29"/>
  <c r="K64" i="29"/>
  <c r="G65" i="29"/>
  <c r="K65" i="29"/>
  <c r="G66" i="29"/>
  <c r="K66" i="29"/>
  <c r="G67" i="29"/>
  <c r="K67" i="29"/>
  <c r="G68" i="29"/>
  <c r="K68" i="29"/>
  <c r="G69" i="29"/>
  <c r="K69" i="29"/>
  <c r="G70" i="29"/>
  <c r="K70" i="29"/>
  <c r="G71" i="29"/>
  <c r="K71" i="29"/>
  <c r="G72" i="29"/>
  <c r="K72" i="29"/>
  <c r="G73" i="29"/>
  <c r="K73" i="29"/>
  <c r="G74" i="29"/>
  <c r="K74" i="29"/>
  <c r="G75" i="29"/>
  <c r="K75" i="29"/>
  <c r="C20" i="29"/>
  <c r="C72" i="2" s="1"/>
  <c r="D79" i="29"/>
  <c r="D20" i="29"/>
  <c r="E79" i="29"/>
  <c r="E20" i="29" s="1"/>
  <c r="F79" i="29"/>
  <c r="F20" i="29" s="1"/>
  <c r="F72" i="2" s="1"/>
  <c r="H79" i="29"/>
  <c r="H20" i="29"/>
  <c r="I79" i="29"/>
  <c r="I20" i="29"/>
  <c r="J79" i="29"/>
  <c r="J20" i="29" s="1"/>
  <c r="O81" i="29"/>
  <c r="O124" i="29"/>
  <c r="O168" i="29" s="1"/>
  <c r="O210" i="29" s="1"/>
  <c r="O253" i="29" s="1"/>
  <c r="O298" i="29" s="1"/>
  <c r="O343" i="29" s="1"/>
  <c r="O394" i="29" s="1"/>
  <c r="O439" i="29" s="1"/>
  <c r="O85" i="29"/>
  <c r="O128" i="29" s="1"/>
  <c r="O172" i="29" s="1"/>
  <c r="O214" i="29" s="1"/>
  <c r="O257" i="29" s="1"/>
  <c r="O302" i="29" s="1"/>
  <c r="O347" i="29" s="1"/>
  <c r="O397" i="29" s="1"/>
  <c r="O442" i="29" s="1"/>
  <c r="O86" i="29"/>
  <c r="O129" i="29"/>
  <c r="O173" i="29"/>
  <c r="O215" i="29"/>
  <c r="O258" i="29" s="1"/>
  <c r="O303" i="29" s="1"/>
  <c r="O348" i="29" s="1"/>
  <c r="O398" i="29" s="1"/>
  <c r="O443" i="29" s="1"/>
  <c r="G105" i="29"/>
  <c r="K105" i="29"/>
  <c r="G106" i="29"/>
  <c r="K106" i="29"/>
  <c r="G107" i="29"/>
  <c r="K107" i="29"/>
  <c r="G108" i="29"/>
  <c r="K108" i="29"/>
  <c r="G109" i="29"/>
  <c r="K109" i="29"/>
  <c r="G110" i="29"/>
  <c r="K110" i="29"/>
  <c r="G111" i="29"/>
  <c r="K111" i="29"/>
  <c r="G112" i="29"/>
  <c r="K112" i="29"/>
  <c r="G113" i="29"/>
  <c r="K113" i="29"/>
  <c r="G114" i="29"/>
  <c r="K114" i="29"/>
  <c r="G115" i="29"/>
  <c r="K115" i="29"/>
  <c r="G116" i="29"/>
  <c r="K116" i="29"/>
  <c r="G117" i="29"/>
  <c r="K117" i="29"/>
  <c r="G118" i="29"/>
  <c r="K118" i="29"/>
  <c r="G149" i="29"/>
  <c r="K149" i="29"/>
  <c r="G150" i="29"/>
  <c r="K150" i="29"/>
  <c r="G151" i="29"/>
  <c r="K151" i="29"/>
  <c r="G152" i="29"/>
  <c r="K152" i="29"/>
  <c r="G153" i="29"/>
  <c r="K153" i="29"/>
  <c r="G154" i="29"/>
  <c r="K154" i="29"/>
  <c r="G155" i="29"/>
  <c r="K155" i="29"/>
  <c r="G156" i="29"/>
  <c r="K156" i="29"/>
  <c r="G157" i="29"/>
  <c r="K157" i="29"/>
  <c r="O157" i="29"/>
  <c r="G158" i="29"/>
  <c r="K158" i="29"/>
  <c r="O158" i="29"/>
  <c r="G159" i="29"/>
  <c r="K159" i="29"/>
  <c r="O159" i="29"/>
  <c r="G160" i="29"/>
  <c r="K160" i="29"/>
  <c r="O160" i="29"/>
  <c r="G161" i="29"/>
  <c r="K161" i="29"/>
  <c r="O161" i="29"/>
  <c r="G162" i="29"/>
  <c r="K162" i="29"/>
  <c r="O162" i="29"/>
  <c r="H23" i="29"/>
  <c r="H317" i="2" s="1"/>
  <c r="L23" i="29"/>
  <c r="L317" i="2" s="1"/>
  <c r="M23" i="29"/>
  <c r="M317" i="2" s="1"/>
  <c r="G191" i="29"/>
  <c r="K191" i="29"/>
  <c r="G192" i="29"/>
  <c r="K192" i="29"/>
  <c r="G193" i="29"/>
  <c r="K193" i="29"/>
  <c r="G194" i="29"/>
  <c r="K194" i="29"/>
  <c r="G195" i="29"/>
  <c r="K195" i="29"/>
  <c r="G196" i="29"/>
  <c r="K196" i="29"/>
  <c r="G197" i="29"/>
  <c r="K197" i="29"/>
  <c r="G198" i="29"/>
  <c r="K198" i="29"/>
  <c r="G199" i="29"/>
  <c r="K199" i="29"/>
  <c r="G200" i="29"/>
  <c r="K200" i="29"/>
  <c r="G201" i="29"/>
  <c r="K201" i="29"/>
  <c r="G202" i="29"/>
  <c r="K202" i="29"/>
  <c r="G203" i="29"/>
  <c r="K203" i="29"/>
  <c r="G204" i="29"/>
  <c r="K204" i="29"/>
  <c r="R208" i="29"/>
  <c r="R24" i="29" s="1"/>
  <c r="R366" i="2"/>
  <c r="G234" i="29"/>
  <c r="G251" i="29" s="1"/>
  <c r="G26" i="29" s="1"/>
  <c r="G465" i="2" s="1"/>
  <c r="K234" i="29"/>
  <c r="G235" i="29"/>
  <c r="K235" i="29"/>
  <c r="G236" i="29"/>
  <c r="K236" i="29"/>
  <c r="G237" i="29"/>
  <c r="K237" i="29"/>
  <c r="G238" i="29"/>
  <c r="K238" i="29"/>
  <c r="G239" i="29"/>
  <c r="K239" i="29"/>
  <c r="G240" i="29"/>
  <c r="K240" i="29"/>
  <c r="G241" i="29"/>
  <c r="K241" i="29"/>
  <c r="G242" i="29"/>
  <c r="K242" i="29"/>
  <c r="G243" i="29"/>
  <c r="K243" i="29"/>
  <c r="G244" i="29"/>
  <c r="K244" i="29"/>
  <c r="G245" i="29"/>
  <c r="K245" i="29"/>
  <c r="G246" i="29"/>
  <c r="K246" i="29"/>
  <c r="G247" i="29"/>
  <c r="K247" i="29"/>
  <c r="C251" i="29"/>
  <c r="C26" i="29" s="1"/>
  <c r="F26" i="29"/>
  <c r="F465" i="2" s="1"/>
  <c r="G279" i="29"/>
  <c r="G280" i="29"/>
  <c r="K280" i="29"/>
  <c r="G281" i="29"/>
  <c r="G282" i="29"/>
  <c r="K282" i="29" s="1"/>
  <c r="G283" i="29"/>
  <c r="K283" i="29"/>
  <c r="G284" i="29"/>
  <c r="K284" i="29" s="1"/>
  <c r="G285" i="29"/>
  <c r="K285" i="29" s="1"/>
  <c r="G286" i="29"/>
  <c r="K286" i="29" s="1"/>
  <c r="G287" i="29"/>
  <c r="K287" i="29" s="1"/>
  <c r="G288" i="29"/>
  <c r="K288" i="29"/>
  <c r="G289" i="29"/>
  <c r="K289" i="29" s="1"/>
  <c r="G290" i="29"/>
  <c r="K290" i="29" s="1"/>
  <c r="G291" i="29"/>
  <c r="K291" i="29"/>
  <c r="C296" i="29"/>
  <c r="D296" i="29"/>
  <c r="E296" i="29"/>
  <c r="F296" i="29"/>
  <c r="H296" i="29"/>
  <c r="I296" i="29"/>
  <c r="J296" i="29"/>
  <c r="G324" i="29"/>
  <c r="K324" i="29"/>
  <c r="O324" i="29"/>
  <c r="G325" i="29"/>
  <c r="K325" i="29"/>
  <c r="G326" i="29"/>
  <c r="K326" i="29"/>
  <c r="O326" i="29"/>
  <c r="N326" i="29" s="1"/>
  <c r="G327" i="29"/>
  <c r="K327" i="29"/>
  <c r="O327" i="29"/>
  <c r="N327" i="29" s="1"/>
  <c r="G328" i="29"/>
  <c r="K328" i="29"/>
  <c r="G329" i="29"/>
  <c r="K329" i="29"/>
  <c r="G330" i="29"/>
  <c r="K330" i="29"/>
  <c r="G331" i="29"/>
  <c r="K331" i="29"/>
  <c r="O331" i="29"/>
  <c r="N331" i="29" s="1"/>
  <c r="G332" i="29"/>
  <c r="K332" i="29"/>
  <c r="M332" i="29" s="1"/>
  <c r="O332" i="29" s="1"/>
  <c r="N332" i="29" s="1"/>
  <c r="G333" i="29"/>
  <c r="K333" i="29"/>
  <c r="O333" i="29"/>
  <c r="N333" i="29" s="1"/>
  <c r="G334" i="29"/>
  <c r="K334" i="29"/>
  <c r="G335" i="29"/>
  <c r="K335" i="29"/>
  <c r="G336" i="29"/>
  <c r="K336" i="29"/>
  <c r="O336" i="29"/>
  <c r="N336" i="29" s="1"/>
  <c r="G337" i="29"/>
  <c r="K337" i="29"/>
  <c r="O337" i="29"/>
  <c r="N337" i="29" s="1"/>
  <c r="O340" i="29"/>
  <c r="G375" i="29"/>
  <c r="K375" i="29"/>
  <c r="O375" i="29"/>
  <c r="G376" i="29"/>
  <c r="K376" i="29"/>
  <c r="G377" i="29"/>
  <c r="K377" i="29"/>
  <c r="O377" i="29"/>
  <c r="N377" i="29" s="1"/>
  <c r="G378" i="29"/>
  <c r="K378" i="29"/>
  <c r="G379" i="29"/>
  <c r="K379" i="29"/>
  <c r="O379" i="29"/>
  <c r="G380" i="29"/>
  <c r="K380" i="29"/>
  <c r="O380" i="29"/>
  <c r="G381" i="29"/>
  <c r="K381" i="29"/>
  <c r="O381" i="29"/>
  <c r="G382" i="29"/>
  <c r="K382" i="29"/>
  <c r="O382" i="29"/>
  <c r="G383" i="29"/>
  <c r="K383" i="29"/>
  <c r="O383" i="29"/>
  <c r="G384" i="29"/>
  <c r="K384" i="29"/>
  <c r="O384" i="29"/>
  <c r="G385" i="29"/>
  <c r="K385" i="29"/>
  <c r="O385" i="29"/>
  <c r="G386" i="29"/>
  <c r="K386" i="29"/>
  <c r="O386" i="29"/>
  <c r="G387" i="29"/>
  <c r="K387" i="29"/>
  <c r="O387" i="29"/>
  <c r="G388" i="29"/>
  <c r="K388" i="29"/>
  <c r="O388" i="29"/>
  <c r="C392" i="29"/>
  <c r="C32" i="29" s="1"/>
  <c r="C710" i="2" s="1"/>
  <c r="D392" i="29"/>
  <c r="E392" i="29"/>
  <c r="F392" i="29"/>
  <c r="H392" i="29"/>
  <c r="H32" i="29"/>
  <c r="H710" i="2" s="1"/>
  <c r="I392" i="29"/>
  <c r="I32" i="29"/>
  <c r="I710" i="2" s="1"/>
  <c r="J392" i="29"/>
  <c r="L392" i="29"/>
  <c r="L32" i="29" s="1"/>
  <c r="L710" i="2" s="1"/>
  <c r="M392" i="29"/>
  <c r="M32" i="29" s="1"/>
  <c r="M710" i="2" s="1"/>
  <c r="R392" i="29"/>
  <c r="R32" i="29"/>
  <c r="R710" i="2"/>
  <c r="G420" i="29"/>
  <c r="K420" i="29"/>
  <c r="O420" i="29"/>
  <c r="G421" i="29"/>
  <c r="K421" i="29"/>
  <c r="O421" i="29"/>
  <c r="G422" i="29"/>
  <c r="K422" i="29"/>
  <c r="G423" i="29"/>
  <c r="K423" i="29"/>
  <c r="G424" i="29"/>
  <c r="K424" i="29"/>
  <c r="G425" i="29"/>
  <c r="K425" i="29"/>
  <c r="G426" i="29"/>
  <c r="K426" i="29"/>
  <c r="G427" i="29"/>
  <c r="K427" i="29"/>
  <c r="G428" i="29"/>
  <c r="K428" i="29"/>
  <c r="G429" i="29"/>
  <c r="K429" i="29"/>
  <c r="G430" i="29"/>
  <c r="K430" i="29"/>
  <c r="G431" i="29"/>
  <c r="K431" i="29"/>
  <c r="G432" i="29"/>
  <c r="K432" i="29"/>
  <c r="G433" i="29"/>
  <c r="K433" i="29"/>
  <c r="G434" i="29"/>
  <c r="K434" i="29"/>
  <c r="K435" i="29"/>
  <c r="D437" i="29"/>
  <c r="D21" i="29" s="1"/>
  <c r="D121" i="2" s="1"/>
  <c r="F437" i="29"/>
  <c r="F21" i="29"/>
  <c r="F121" i="2" s="1"/>
  <c r="H437" i="29"/>
  <c r="H21" i="29" s="1"/>
  <c r="H34" i="29" s="1"/>
  <c r="I437" i="29"/>
  <c r="I21" i="29" s="1"/>
  <c r="I121" i="2" s="1"/>
  <c r="J437" i="29"/>
  <c r="J21" i="29" s="1"/>
  <c r="J121" i="2" s="1"/>
  <c r="M21" i="28"/>
  <c r="M117" i="2" s="1"/>
  <c r="R21" i="28"/>
  <c r="R23" i="28"/>
  <c r="C50" i="28"/>
  <c r="C92" i="28" s="1"/>
  <c r="C132" i="28" s="1"/>
  <c r="C173" i="28" s="1"/>
  <c r="C216" i="28" s="1"/>
  <c r="C257" i="28" s="1"/>
  <c r="C299" i="28" s="1"/>
  <c r="C340" i="28" s="1"/>
  <c r="C380" i="28" s="1"/>
  <c r="G62" i="28"/>
  <c r="K62" i="28"/>
  <c r="G63" i="28"/>
  <c r="K63" i="28"/>
  <c r="G64" i="28"/>
  <c r="K64" i="28"/>
  <c r="G65" i="28"/>
  <c r="K65" i="28"/>
  <c r="G66" i="28"/>
  <c r="K66" i="28"/>
  <c r="G67" i="28"/>
  <c r="K67" i="28"/>
  <c r="G68" i="28"/>
  <c r="K68" i="28"/>
  <c r="G69" i="28"/>
  <c r="K69" i="28"/>
  <c r="G70" i="28"/>
  <c r="K70" i="28"/>
  <c r="G71" i="28"/>
  <c r="K71" i="28"/>
  <c r="G72" i="28"/>
  <c r="G74" i="28" s="1"/>
  <c r="K72" i="28"/>
  <c r="C74" i="28"/>
  <c r="C20" i="28" s="1"/>
  <c r="D74" i="28"/>
  <c r="E74" i="28"/>
  <c r="E20" i="28" s="1"/>
  <c r="F74" i="28"/>
  <c r="H74" i="28"/>
  <c r="H20" i="28" s="1"/>
  <c r="I74" i="28"/>
  <c r="I20" i="28" s="1"/>
  <c r="J74" i="28"/>
  <c r="J20" i="28"/>
  <c r="J68" i="2" s="1"/>
  <c r="O76" i="28"/>
  <c r="O118" i="28" s="1"/>
  <c r="O158" i="28" s="1"/>
  <c r="O199" i="28" s="1"/>
  <c r="O242" i="28" s="1"/>
  <c r="O283" i="28" s="1"/>
  <c r="O325" i="28" s="1"/>
  <c r="O366" i="28" s="1"/>
  <c r="O406" i="28" s="1"/>
  <c r="O80" i="28"/>
  <c r="O122" i="28" s="1"/>
  <c r="O162" i="28" s="1"/>
  <c r="O203" i="28" s="1"/>
  <c r="O246" i="28" s="1"/>
  <c r="O287" i="28" s="1"/>
  <c r="O329" i="28" s="1"/>
  <c r="O370" i="28" s="1"/>
  <c r="O410" i="28" s="1"/>
  <c r="O81" i="28"/>
  <c r="O123" i="28"/>
  <c r="O163" i="28" s="1"/>
  <c r="O204" i="28" s="1"/>
  <c r="O247" i="28" s="1"/>
  <c r="O288" i="28" s="1"/>
  <c r="O330" i="28" s="1"/>
  <c r="O371" i="28" s="1"/>
  <c r="O411" i="28" s="1"/>
  <c r="G104" i="28"/>
  <c r="K104" i="28"/>
  <c r="G105" i="28"/>
  <c r="K105" i="28"/>
  <c r="G106" i="28"/>
  <c r="K106" i="28"/>
  <c r="G107" i="28"/>
  <c r="K107" i="28"/>
  <c r="G108" i="28"/>
  <c r="K108" i="28"/>
  <c r="G109" i="28"/>
  <c r="K109" i="28"/>
  <c r="G110" i="28"/>
  <c r="K110" i="28"/>
  <c r="G111" i="28"/>
  <c r="K111" i="28"/>
  <c r="N111" i="28"/>
  <c r="G112" i="28"/>
  <c r="K112" i="28"/>
  <c r="G113" i="28"/>
  <c r="N113" i="28"/>
  <c r="G114" i="28"/>
  <c r="K114" i="28"/>
  <c r="C116" i="28"/>
  <c r="C21" i="28" s="1"/>
  <c r="C117" i="2" s="1"/>
  <c r="D116" i="28"/>
  <c r="E116" i="28"/>
  <c r="F116" i="28"/>
  <c r="H116" i="28"/>
  <c r="I21" i="28"/>
  <c r="I117" i="2"/>
  <c r="J116" i="28"/>
  <c r="J21" i="28" s="1"/>
  <c r="J117" i="2" s="1"/>
  <c r="G144" i="28"/>
  <c r="K144" i="28"/>
  <c r="G145" i="28"/>
  <c r="K145" i="28"/>
  <c r="G146" i="28"/>
  <c r="K146" i="28"/>
  <c r="G147" i="28"/>
  <c r="K147" i="28"/>
  <c r="G148" i="28"/>
  <c r="K148" i="28"/>
  <c r="G149" i="28"/>
  <c r="K149" i="28"/>
  <c r="G150" i="28"/>
  <c r="K150" i="28"/>
  <c r="G151" i="28"/>
  <c r="K151" i="28"/>
  <c r="G152" i="28"/>
  <c r="K152" i="28"/>
  <c r="G153" i="28"/>
  <c r="G154" i="28"/>
  <c r="K154" i="28"/>
  <c r="C156" i="28"/>
  <c r="C22" i="28"/>
  <c r="C34" i="28" s="1"/>
  <c r="D156" i="28"/>
  <c r="D22" i="28" s="1"/>
  <c r="E156" i="28"/>
  <c r="E22" i="28" s="1"/>
  <c r="E264" i="2" s="1"/>
  <c r="F156" i="28"/>
  <c r="F22" i="28" s="1"/>
  <c r="H156" i="28"/>
  <c r="H22" i="28" s="1"/>
  <c r="I156" i="28"/>
  <c r="I22" i="28"/>
  <c r="J156" i="28"/>
  <c r="J22" i="28"/>
  <c r="M156" i="28"/>
  <c r="M22" i="28" s="1"/>
  <c r="M264" i="2" s="1"/>
  <c r="R22" i="28"/>
  <c r="R264" i="2" s="1"/>
  <c r="G185" i="28"/>
  <c r="K185" i="28"/>
  <c r="O185" i="28"/>
  <c r="G186" i="28"/>
  <c r="K186" i="28"/>
  <c r="O186" i="28"/>
  <c r="G187" i="28"/>
  <c r="K187" i="28"/>
  <c r="O187" i="28"/>
  <c r="G188" i="28"/>
  <c r="K188" i="28"/>
  <c r="O188" i="28"/>
  <c r="G189" i="28"/>
  <c r="K189" i="28"/>
  <c r="G190" i="28"/>
  <c r="K190" i="28"/>
  <c r="O190" i="28"/>
  <c r="N190" i="28" s="1"/>
  <c r="G191" i="28"/>
  <c r="K191" i="28"/>
  <c r="O191" i="28"/>
  <c r="N191" i="28"/>
  <c r="G192" i="28"/>
  <c r="K192" i="28"/>
  <c r="G193" i="28"/>
  <c r="K193" i="28"/>
  <c r="O193" i="28"/>
  <c r="N193" i="28" s="1"/>
  <c r="G194" i="28"/>
  <c r="K194" i="28"/>
  <c r="G195" i="28"/>
  <c r="K195" i="28"/>
  <c r="C197" i="28"/>
  <c r="C23" i="28" s="1"/>
  <c r="D197" i="28"/>
  <c r="E197" i="28"/>
  <c r="F197" i="28"/>
  <c r="H197" i="28"/>
  <c r="H23" i="28"/>
  <c r="H313" i="2" s="1"/>
  <c r="I197" i="28"/>
  <c r="I23" i="28" s="1"/>
  <c r="J197" i="28"/>
  <c r="J23" i="28" s="1"/>
  <c r="J313" i="2" s="1"/>
  <c r="M197" i="28"/>
  <c r="M23" i="28"/>
  <c r="M313" i="2" s="1"/>
  <c r="G228" i="28"/>
  <c r="K228" i="28"/>
  <c r="G229" i="28"/>
  <c r="K229" i="28"/>
  <c r="G230" i="28"/>
  <c r="K230" i="28"/>
  <c r="G231" i="28"/>
  <c r="K231" i="28"/>
  <c r="G232" i="28"/>
  <c r="K232" i="28"/>
  <c r="G233" i="28"/>
  <c r="K233" i="28"/>
  <c r="G234" i="28"/>
  <c r="K234" i="28"/>
  <c r="G235" i="28"/>
  <c r="K235" i="28"/>
  <c r="G236" i="28"/>
  <c r="K236" i="28"/>
  <c r="G237" i="28"/>
  <c r="K237" i="28"/>
  <c r="G238" i="28"/>
  <c r="C240" i="28"/>
  <c r="C24" i="28" s="1"/>
  <c r="C362" i="2" s="1"/>
  <c r="D240" i="28"/>
  <c r="D24" i="28" s="1"/>
  <c r="D362" i="2" s="1"/>
  <c r="E240" i="28"/>
  <c r="E24" i="28" s="1"/>
  <c r="E362" i="2" s="1"/>
  <c r="E377" i="2" s="1"/>
  <c r="E25" i="2" s="1"/>
  <c r="F240" i="28"/>
  <c r="F24" i="28"/>
  <c r="H240" i="28"/>
  <c r="H24" i="28" s="1"/>
  <c r="H362" i="2" s="1"/>
  <c r="I240" i="28"/>
  <c r="I24" i="28"/>
  <c r="I362" i="2" s="1"/>
  <c r="J240" i="28"/>
  <c r="J24" i="28" s="1"/>
  <c r="J362" i="2" s="1"/>
  <c r="G269" i="28"/>
  <c r="K269" i="28"/>
  <c r="O269" i="28"/>
  <c r="G270" i="28"/>
  <c r="K270" i="28"/>
  <c r="O270" i="28"/>
  <c r="G271" i="28"/>
  <c r="K271" i="28"/>
  <c r="O271" i="28"/>
  <c r="G272" i="28"/>
  <c r="K272" i="28"/>
  <c r="K281" i="28" s="1"/>
  <c r="K26" i="28" s="1"/>
  <c r="K461" i="2" s="1"/>
  <c r="O272" i="28"/>
  <c r="G273" i="28"/>
  <c r="K273" i="28"/>
  <c r="G274" i="28"/>
  <c r="K274" i="28"/>
  <c r="G275" i="28"/>
  <c r="K275" i="28"/>
  <c r="G276" i="28"/>
  <c r="K276" i="28"/>
  <c r="G277" i="28"/>
  <c r="K277" i="28"/>
  <c r="G278" i="28"/>
  <c r="K278" i="28"/>
  <c r="G279" i="28"/>
  <c r="K279" i="28"/>
  <c r="O280" i="28"/>
  <c r="C281" i="28"/>
  <c r="C26" i="28"/>
  <c r="D281" i="28"/>
  <c r="D26" i="28" s="1"/>
  <c r="D461" i="2" s="1"/>
  <c r="E281" i="28"/>
  <c r="E26" i="28" s="1"/>
  <c r="F281" i="28"/>
  <c r="F26" i="28" s="1"/>
  <c r="F461" i="2" s="1"/>
  <c r="H281" i="28"/>
  <c r="H26" i="28" s="1"/>
  <c r="H461" i="2" s="1"/>
  <c r="I281" i="28"/>
  <c r="I26" i="28" s="1"/>
  <c r="I461" i="2" s="1"/>
  <c r="J281" i="28"/>
  <c r="J26" i="28" s="1"/>
  <c r="J461" i="2" s="1"/>
  <c r="J476" i="2" s="1"/>
  <c r="J27" i="2" s="1"/>
  <c r="M281" i="28"/>
  <c r="M26" i="28" s="1"/>
  <c r="M461" i="2" s="1"/>
  <c r="R281" i="28"/>
  <c r="R26" i="28" s="1"/>
  <c r="R461" i="2" s="1"/>
  <c r="G311" i="28"/>
  <c r="K311" i="28"/>
  <c r="G312" i="28"/>
  <c r="K312" i="28"/>
  <c r="G313" i="28"/>
  <c r="K313" i="28"/>
  <c r="G314" i="28"/>
  <c r="K314" i="28"/>
  <c r="G315" i="28"/>
  <c r="K315" i="28"/>
  <c r="G316" i="28"/>
  <c r="K316" i="28"/>
  <c r="G317" i="28"/>
  <c r="K317" i="28"/>
  <c r="G318" i="28"/>
  <c r="K318" i="28"/>
  <c r="G319" i="28"/>
  <c r="K319" i="28"/>
  <c r="G320" i="28"/>
  <c r="K320" i="28"/>
  <c r="G321" i="28"/>
  <c r="K321" i="28"/>
  <c r="C323" i="28"/>
  <c r="C28" i="28"/>
  <c r="D323" i="28"/>
  <c r="E323" i="28"/>
  <c r="F323" i="28"/>
  <c r="H323" i="28"/>
  <c r="H28" i="28"/>
  <c r="H559" i="2" s="1"/>
  <c r="I323" i="28"/>
  <c r="I28" i="28"/>
  <c r="J323" i="28"/>
  <c r="J28" i="28"/>
  <c r="J559" i="2" s="1"/>
  <c r="R323" i="28"/>
  <c r="R28" i="28"/>
  <c r="G352" i="28"/>
  <c r="K352" i="28"/>
  <c r="O352" i="28"/>
  <c r="G353" i="28"/>
  <c r="K353" i="28"/>
  <c r="O353" i="28"/>
  <c r="G354" i="28"/>
  <c r="K354" i="28"/>
  <c r="O354" i="28"/>
  <c r="G355" i="28"/>
  <c r="K355" i="28"/>
  <c r="O355" i="28"/>
  <c r="K356" i="28"/>
  <c r="O356" i="28"/>
  <c r="K357" i="28"/>
  <c r="O357" i="28"/>
  <c r="K358" i="28"/>
  <c r="O358" i="28"/>
  <c r="G359" i="28"/>
  <c r="K359" i="28"/>
  <c r="G360" i="28"/>
  <c r="K360" i="28"/>
  <c r="G361" i="28"/>
  <c r="K361" i="28"/>
  <c r="G362" i="28"/>
  <c r="K362" i="28"/>
  <c r="C364" i="28"/>
  <c r="C29" i="28" s="1"/>
  <c r="D364" i="28"/>
  <c r="D608" i="2" s="1"/>
  <c r="D623" i="2" s="1"/>
  <c r="D30" i="2" s="1"/>
  <c r="E364" i="28"/>
  <c r="E608" i="2" s="1"/>
  <c r="E623" i="2" s="1"/>
  <c r="E30" i="2" s="1"/>
  <c r="F364" i="28"/>
  <c r="F608" i="2" s="1"/>
  <c r="F623" i="2" s="1"/>
  <c r="F30" i="2" s="1"/>
  <c r="H364" i="28"/>
  <c r="I364" i="28"/>
  <c r="I29" i="28"/>
  <c r="I608" i="2" s="1"/>
  <c r="I623" i="2" s="1"/>
  <c r="I30" i="2" s="1"/>
  <c r="J364" i="28"/>
  <c r="J29" i="28" s="1"/>
  <c r="J608" i="2" s="1"/>
  <c r="J623" i="2" s="1"/>
  <c r="J30" i="2" s="1"/>
  <c r="R364" i="28"/>
  <c r="R29" i="28" s="1"/>
  <c r="G392" i="28"/>
  <c r="K392" i="28"/>
  <c r="O392" i="28"/>
  <c r="G393" i="28"/>
  <c r="K393" i="28"/>
  <c r="O393" i="28"/>
  <c r="G394" i="28"/>
  <c r="K394" i="28"/>
  <c r="O394" i="28"/>
  <c r="G395" i="28"/>
  <c r="K395" i="28"/>
  <c r="O395" i="28"/>
  <c r="K396" i="28"/>
  <c r="O396" i="28"/>
  <c r="G397" i="28"/>
  <c r="K397" i="28"/>
  <c r="O397" i="28"/>
  <c r="G398" i="28"/>
  <c r="K398" i="28"/>
  <c r="O398" i="28"/>
  <c r="G399" i="28"/>
  <c r="K399" i="28"/>
  <c r="G400" i="28"/>
  <c r="K400" i="28"/>
  <c r="G401" i="28"/>
  <c r="K401" i="28"/>
  <c r="G402" i="28"/>
  <c r="K402" i="28"/>
  <c r="C404" i="28"/>
  <c r="C30" i="28" s="1"/>
  <c r="F404" i="28"/>
  <c r="H404" i="28"/>
  <c r="H30" i="28" s="1"/>
  <c r="H657" i="2" s="1"/>
  <c r="I404" i="28"/>
  <c r="I30" i="28" s="1"/>
  <c r="J404" i="28"/>
  <c r="J30" i="28" s="1"/>
  <c r="J657" i="2" s="1"/>
  <c r="M404" i="28"/>
  <c r="M30" i="28"/>
  <c r="M657" i="2" s="1"/>
  <c r="R404" i="28"/>
  <c r="R30" i="28"/>
  <c r="G18" i="27"/>
  <c r="K18" i="27" s="1"/>
  <c r="K216" i="2" s="1"/>
  <c r="L216" i="2"/>
  <c r="G19" i="27"/>
  <c r="M167" i="2"/>
  <c r="G21" i="27"/>
  <c r="K21" i="27" s="1"/>
  <c r="K118" i="2" s="1"/>
  <c r="L21" i="27"/>
  <c r="L118" i="2" s="1"/>
  <c r="M21" i="27"/>
  <c r="N21" i="27"/>
  <c r="N118" i="2" s="1"/>
  <c r="G29" i="27"/>
  <c r="K29" i="27" s="1"/>
  <c r="G31" i="27"/>
  <c r="K31" i="27" s="1"/>
  <c r="G33" i="27"/>
  <c r="K33" i="27" s="1"/>
  <c r="C50" i="27"/>
  <c r="C91" i="27" s="1"/>
  <c r="C133" i="27" s="1"/>
  <c r="C175" i="27" s="1"/>
  <c r="C217" i="27" s="1"/>
  <c r="C258" i="27" s="1"/>
  <c r="C300" i="27" s="1"/>
  <c r="C342" i="27" s="1"/>
  <c r="C384" i="27" s="1"/>
  <c r="C426" i="27" s="1"/>
  <c r="G62" i="27"/>
  <c r="K62" i="27"/>
  <c r="G63" i="27"/>
  <c r="K63" i="27"/>
  <c r="G64" i="27"/>
  <c r="K64" i="27"/>
  <c r="G65" i="27"/>
  <c r="K65" i="27"/>
  <c r="G66" i="27"/>
  <c r="K66" i="27"/>
  <c r="G67" i="27"/>
  <c r="K67" i="27"/>
  <c r="G68" i="27"/>
  <c r="K68" i="27"/>
  <c r="G69" i="27"/>
  <c r="K69" i="27"/>
  <c r="G70" i="27"/>
  <c r="K70" i="27"/>
  <c r="G71" i="27"/>
  <c r="K71" i="27"/>
  <c r="G72" i="27"/>
  <c r="K72" i="27"/>
  <c r="G73" i="27"/>
  <c r="K73" i="27"/>
  <c r="G74" i="27"/>
  <c r="K74" i="27"/>
  <c r="G75" i="27"/>
  <c r="K75" i="27"/>
  <c r="C77" i="27"/>
  <c r="C20" i="27" s="1"/>
  <c r="D77" i="27"/>
  <c r="E77" i="27"/>
  <c r="E20" i="27" s="1"/>
  <c r="F77" i="27"/>
  <c r="H77" i="27"/>
  <c r="H20" i="27" s="1"/>
  <c r="I77" i="27"/>
  <c r="I20" i="27" s="1"/>
  <c r="I34" i="27" s="1"/>
  <c r="L77" i="27"/>
  <c r="L20" i="27"/>
  <c r="O79" i="27"/>
  <c r="O120" i="27"/>
  <c r="O162" i="27" s="1"/>
  <c r="O204" i="27" s="1"/>
  <c r="O246" i="27" s="1"/>
  <c r="O287" i="27" s="1"/>
  <c r="O329" i="27" s="1"/>
  <c r="O371" i="27" s="1"/>
  <c r="O413" i="27" s="1"/>
  <c r="O455" i="27" s="1"/>
  <c r="O84" i="27"/>
  <c r="O125" i="27" s="1"/>
  <c r="O167" i="27" s="1"/>
  <c r="O209" i="27" s="1"/>
  <c r="O251" i="27" s="1"/>
  <c r="O292" i="27" s="1"/>
  <c r="O334" i="27" s="1"/>
  <c r="O376" i="27" s="1"/>
  <c r="O418" i="27" s="1"/>
  <c r="O460" i="27" s="1"/>
  <c r="G103" i="27"/>
  <c r="K103" i="27"/>
  <c r="G104" i="27"/>
  <c r="K104" i="27"/>
  <c r="G105" i="27"/>
  <c r="K105" i="27"/>
  <c r="G106" i="27"/>
  <c r="K106" i="27"/>
  <c r="G107" i="27"/>
  <c r="G108" i="27"/>
  <c r="K108" i="27"/>
  <c r="G109" i="27"/>
  <c r="K109" i="27"/>
  <c r="G110" i="27"/>
  <c r="K110" i="27"/>
  <c r="G111" i="27"/>
  <c r="K111" i="27"/>
  <c r="O118" i="27"/>
  <c r="O22" i="27"/>
  <c r="O265" i="2" s="1"/>
  <c r="K112" i="27"/>
  <c r="G113" i="27"/>
  <c r="K113" i="27"/>
  <c r="G114" i="27"/>
  <c r="K114" i="27"/>
  <c r="G115" i="27"/>
  <c r="K115" i="27"/>
  <c r="G116" i="27"/>
  <c r="K116" i="27"/>
  <c r="G117" i="27"/>
  <c r="K117" i="27" s="1"/>
  <c r="C118" i="27"/>
  <c r="C22" i="27" s="1"/>
  <c r="D118" i="27"/>
  <c r="D22" i="27" s="1"/>
  <c r="D34" i="27" s="1"/>
  <c r="E118" i="27"/>
  <c r="E22" i="27" s="1"/>
  <c r="E265" i="2" s="1"/>
  <c r="F118" i="27"/>
  <c r="F22" i="27" s="1"/>
  <c r="H118" i="27"/>
  <c r="H22" i="27" s="1"/>
  <c r="I118" i="27"/>
  <c r="I22" i="27"/>
  <c r="J118" i="27"/>
  <c r="J22" i="27"/>
  <c r="L118" i="27"/>
  <c r="L22" i="27" s="1"/>
  <c r="L265" i="2" s="1"/>
  <c r="M118" i="27"/>
  <c r="M22" i="27" s="1"/>
  <c r="M265" i="2" s="1"/>
  <c r="G145" i="27"/>
  <c r="K145" i="27"/>
  <c r="G146" i="27"/>
  <c r="K146" i="27"/>
  <c r="G147" i="27"/>
  <c r="K147" i="27"/>
  <c r="G148" i="27"/>
  <c r="K148" i="27"/>
  <c r="G149" i="27"/>
  <c r="K149" i="27"/>
  <c r="G150" i="27"/>
  <c r="K150" i="27"/>
  <c r="G151" i="27"/>
  <c r="K151" i="27"/>
  <c r="G152" i="27"/>
  <c r="K152" i="27"/>
  <c r="G153" i="27"/>
  <c r="K153" i="27"/>
  <c r="G154" i="27"/>
  <c r="K154" i="27"/>
  <c r="G155" i="27"/>
  <c r="K155" i="27"/>
  <c r="G156" i="27"/>
  <c r="K156" i="27"/>
  <c r="G157" i="27"/>
  <c r="K157" i="27"/>
  <c r="G158" i="27"/>
  <c r="K158" i="27"/>
  <c r="C160" i="27"/>
  <c r="C24" i="27" s="1"/>
  <c r="C363" i="2" s="1"/>
  <c r="D160" i="27"/>
  <c r="E160" i="27"/>
  <c r="E24" i="27" s="1"/>
  <c r="E363" i="2" s="1"/>
  <c r="F160" i="27"/>
  <c r="H160" i="27"/>
  <c r="H24" i="27" s="1"/>
  <c r="H363" i="2" s="1"/>
  <c r="I160" i="27"/>
  <c r="I24" i="27" s="1"/>
  <c r="I363" i="2" s="1"/>
  <c r="J160" i="27"/>
  <c r="J24" i="27" s="1"/>
  <c r="J363" i="2" s="1"/>
  <c r="G187" i="27"/>
  <c r="K187" i="27"/>
  <c r="L187" i="27"/>
  <c r="M187" i="27"/>
  <c r="R187" i="27" s="1"/>
  <c r="N187" i="27"/>
  <c r="G188" i="27"/>
  <c r="K188" i="27"/>
  <c r="L188" i="27"/>
  <c r="M188" i="27"/>
  <c r="R188" i="27" s="1"/>
  <c r="O188" i="27"/>
  <c r="N188" i="27"/>
  <c r="G189" i="27"/>
  <c r="K189" i="27"/>
  <c r="L189" i="27"/>
  <c r="M189" i="27"/>
  <c r="O189" i="27" s="1"/>
  <c r="N189" i="27"/>
  <c r="G190" i="27"/>
  <c r="K190" i="27"/>
  <c r="L190" i="27"/>
  <c r="M190" i="27"/>
  <c r="G191" i="27"/>
  <c r="K191" i="27"/>
  <c r="G192" i="27"/>
  <c r="K192" i="27"/>
  <c r="O192" i="27"/>
  <c r="N192" i="27" s="1"/>
  <c r="G193" i="27"/>
  <c r="K193" i="27"/>
  <c r="O193" i="27"/>
  <c r="N193" i="27" s="1"/>
  <c r="R193" i="27"/>
  <c r="G194" i="27"/>
  <c r="K194" i="27"/>
  <c r="O194" i="27"/>
  <c r="N194" i="27" s="1"/>
  <c r="R194" i="27"/>
  <c r="G195" i="27"/>
  <c r="K195" i="27"/>
  <c r="G196" i="27"/>
  <c r="K196" i="27"/>
  <c r="G197" i="27"/>
  <c r="K197" i="27"/>
  <c r="O197" i="27"/>
  <c r="N197" i="27" s="1"/>
  <c r="G198" i="27"/>
  <c r="K198" i="27"/>
  <c r="O198" i="27"/>
  <c r="N198" i="27" s="1"/>
  <c r="R198" i="27"/>
  <c r="G199" i="27"/>
  <c r="K199" i="27"/>
  <c r="O199" i="27"/>
  <c r="N199" i="27" s="1"/>
  <c r="R199" i="27"/>
  <c r="G200" i="27"/>
  <c r="K200" i="27"/>
  <c r="O201" i="27"/>
  <c r="C202" i="27"/>
  <c r="C26" i="27"/>
  <c r="D202" i="27"/>
  <c r="E202" i="27"/>
  <c r="E26" i="27" s="1"/>
  <c r="F202" i="27"/>
  <c r="F26" i="27" s="1"/>
  <c r="F462" i="2" s="1"/>
  <c r="H202" i="27"/>
  <c r="H26" i="27" s="1"/>
  <c r="H462" i="2" s="1"/>
  <c r="I202" i="27"/>
  <c r="I26" i="27" s="1"/>
  <c r="I462" i="2" s="1"/>
  <c r="J202" i="27"/>
  <c r="J26" i="27" s="1"/>
  <c r="J462" i="2" s="1"/>
  <c r="G229" i="27"/>
  <c r="K229" i="27"/>
  <c r="O229" i="27"/>
  <c r="G230" i="27"/>
  <c r="K230" i="27"/>
  <c r="O230" i="27"/>
  <c r="G231" i="27"/>
  <c r="K231" i="27"/>
  <c r="O231" i="27"/>
  <c r="G232" i="27"/>
  <c r="K232" i="27"/>
  <c r="O232" i="27"/>
  <c r="G233" i="27"/>
  <c r="K233" i="27"/>
  <c r="O233" i="27"/>
  <c r="G234" i="27"/>
  <c r="K234" i="27"/>
  <c r="G235" i="27"/>
  <c r="K235" i="27"/>
  <c r="G236" i="27"/>
  <c r="K236" i="27"/>
  <c r="G237" i="27"/>
  <c r="K237" i="27"/>
  <c r="O237" i="27"/>
  <c r="N237" i="27" s="1"/>
  <c r="G238" i="27"/>
  <c r="K238" i="27"/>
  <c r="G239" i="27"/>
  <c r="K239" i="27"/>
  <c r="O239" i="27"/>
  <c r="N239" i="27" s="1"/>
  <c r="G240" i="27"/>
  <c r="K240" i="27"/>
  <c r="O240" i="27"/>
  <c r="N240" i="27" s="1"/>
  <c r="G241" i="27"/>
  <c r="K241" i="27"/>
  <c r="O241" i="27"/>
  <c r="N241" i="27" s="1"/>
  <c r="G242" i="27"/>
  <c r="K242" i="27"/>
  <c r="O243" i="27"/>
  <c r="C244" i="27"/>
  <c r="C28" i="27" s="1"/>
  <c r="C560" i="2" s="1"/>
  <c r="D244" i="27"/>
  <c r="E244" i="27"/>
  <c r="F244" i="27"/>
  <c r="H244" i="27"/>
  <c r="H28" i="27"/>
  <c r="H560" i="2" s="1"/>
  <c r="I244" i="27"/>
  <c r="I28" i="27" s="1"/>
  <c r="I560" i="2" s="1"/>
  <c r="J244" i="27"/>
  <c r="J28" i="27" s="1"/>
  <c r="R244" i="27"/>
  <c r="R28" i="27" s="1"/>
  <c r="R560" i="2" s="1"/>
  <c r="R23" i="22"/>
  <c r="R316" i="2" s="1"/>
  <c r="R26" i="22"/>
  <c r="R30" i="22"/>
  <c r="R660" i="2" s="1"/>
  <c r="K62" i="22"/>
  <c r="K63" i="22"/>
  <c r="K64" i="22"/>
  <c r="K73" i="22" s="1"/>
  <c r="K20" i="22" s="1"/>
  <c r="K65" i="22"/>
  <c r="G66" i="22"/>
  <c r="K66" i="22"/>
  <c r="G67" i="22"/>
  <c r="K67" i="22"/>
  <c r="G68" i="22"/>
  <c r="K68" i="22"/>
  <c r="G69" i="22"/>
  <c r="K69" i="22"/>
  <c r="G70" i="22"/>
  <c r="K70" i="22"/>
  <c r="G71" i="22"/>
  <c r="K71" i="22"/>
  <c r="D73" i="22"/>
  <c r="E73" i="22"/>
  <c r="F73" i="22"/>
  <c r="H73" i="22"/>
  <c r="H20" i="22" s="1"/>
  <c r="I73" i="22"/>
  <c r="I20" i="22" s="1"/>
  <c r="I71" i="2" s="1"/>
  <c r="J73" i="22"/>
  <c r="J20" i="22" s="1"/>
  <c r="O75" i="22"/>
  <c r="O117" i="22" s="1"/>
  <c r="O157" i="22" s="1"/>
  <c r="O197" i="22" s="1"/>
  <c r="O240" i="22" s="1"/>
  <c r="O79" i="22"/>
  <c r="O121" i="22" s="1"/>
  <c r="O161" i="22" s="1"/>
  <c r="O201" i="22" s="1"/>
  <c r="O244" i="22" s="1"/>
  <c r="O80" i="22"/>
  <c r="O122" i="22" s="1"/>
  <c r="O162" i="22" s="1"/>
  <c r="O103" i="22"/>
  <c r="K104" i="22"/>
  <c r="O104" i="22"/>
  <c r="K105" i="22"/>
  <c r="O105" i="22"/>
  <c r="K106" i="22"/>
  <c r="O106" i="22"/>
  <c r="K107" i="22"/>
  <c r="O107" i="22"/>
  <c r="G108" i="22"/>
  <c r="K108" i="22"/>
  <c r="O108" i="22"/>
  <c r="G109" i="22"/>
  <c r="K109" i="22"/>
  <c r="O109" i="22"/>
  <c r="G110" i="22"/>
  <c r="K110" i="22"/>
  <c r="K115" i="22" s="1"/>
  <c r="K23" i="22" s="1"/>
  <c r="K316" i="2" s="1"/>
  <c r="O110" i="22"/>
  <c r="G111" i="22"/>
  <c r="K111" i="22"/>
  <c r="O111" i="22"/>
  <c r="G112" i="22"/>
  <c r="K112" i="22"/>
  <c r="O112" i="22"/>
  <c r="G113" i="22"/>
  <c r="K113" i="22"/>
  <c r="C115" i="22"/>
  <c r="C23" i="22" s="1"/>
  <c r="C316" i="2" s="1"/>
  <c r="H115" i="22"/>
  <c r="H23" i="22" s="1"/>
  <c r="H316" i="2" s="1"/>
  <c r="I115" i="22"/>
  <c r="I23" i="22" s="1"/>
  <c r="I316" i="2" s="1"/>
  <c r="J115" i="22"/>
  <c r="J23" i="22" s="1"/>
  <c r="J316" i="2" s="1"/>
  <c r="L115" i="22"/>
  <c r="L23" i="22" s="1"/>
  <c r="L316" i="2" s="1"/>
  <c r="M115" i="22"/>
  <c r="M23" i="22"/>
  <c r="M316" i="2" s="1"/>
  <c r="K144" i="22"/>
  <c r="O144" i="22"/>
  <c r="K145" i="22"/>
  <c r="O145" i="22"/>
  <c r="K146" i="22"/>
  <c r="O146" i="22"/>
  <c r="K147" i="22"/>
  <c r="O147" i="22"/>
  <c r="G148" i="22"/>
  <c r="K148" i="22"/>
  <c r="O148" i="22"/>
  <c r="G149" i="22"/>
  <c r="K149" i="22"/>
  <c r="O149" i="22"/>
  <c r="G150" i="22"/>
  <c r="K150" i="22"/>
  <c r="O150" i="22"/>
  <c r="O155" i="22" s="1"/>
  <c r="O24" i="22" s="1"/>
  <c r="O365" i="2" s="1"/>
  <c r="O377" i="2" s="1"/>
  <c r="O25" i="2" s="1"/>
  <c r="G151" i="22"/>
  <c r="K151" i="22"/>
  <c r="O151" i="22"/>
  <c r="G152" i="22"/>
  <c r="K152" i="22"/>
  <c r="O152" i="22"/>
  <c r="N152" i="22" s="1"/>
  <c r="N155" i="22" s="1"/>
  <c r="G153" i="22"/>
  <c r="K153" i="22"/>
  <c r="C24" i="22"/>
  <c r="C365" i="2" s="1"/>
  <c r="D155" i="22"/>
  <c r="E155" i="22"/>
  <c r="E24" i="22" s="1"/>
  <c r="E365" i="2" s="1"/>
  <c r="F155" i="22"/>
  <c r="F24" i="22" s="1"/>
  <c r="H155" i="22"/>
  <c r="H24" i="22" s="1"/>
  <c r="H365" i="2" s="1"/>
  <c r="I155" i="22"/>
  <c r="I24" i="22" s="1"/>
  <c r="I365" i="2" s="1"/>
  <c r="J155" i="22"/>
  <c r="J24" i="22" s="1"/>
  <c r="J365" i="2" s="1"/>
  <c r="K184" i="22"/>
  <c r="K185" i="22"/>
  <c r="K186" i="22"/>
  <c r="K187" i="22"/>
  <c r="G188" i="22"/>
  <c r="K188" i="22"/>
  <c r="G189" i="22"/>
  <c r="K189" i="22"/>
  <c r="K190" i="22"/>
  <c r="K191" i="22"/>
  <c r="K192" i="22"/>
  <c r="G193" i="22"/>
  <c r="K193" i="22"/>
  <c r="C26" i="22"/>
  <c r="D195" i="22"/>
  <c r="D26" i="22" s="1"/>
  <c r="E195" i="22"/>
  <c r="E26" i="22" s="1"/>
  <c r="F195" i="22"/>
  <c r="F26" i="22" s="1"/>
  <c r="F464" i="2" s="1"/>
  <c r="H195" i="22"/>
  <c r="H26" i="22"/>
  <c r="H464" i="2" s="1"/>
  <c r="I195" i="22"/>
  <c r="I26" i="22" s="1"/>
  <c r="I464" i="2" s="1"/>
  <c r="J195" i="22"/>
  <c r="J26" i="22" s="1"/>
  <c r="J464" i="2" s="1"/>
  <c r="K227" i="22"/>
  <c r="O227" i="22"/>
  <c r="K228" i="22"/>
  <c r="O228" i="22"/>
  <c r="K229" i="22"/>
  <c r="O229" i="22"/>
  <c r="K230" i="22"/>
  <c r="O230" i="22"/>
  <c r="G231" i="22"/>
  <c r="K231" i="22"/>
  <c r="O231" i="22"/>
  <c r="G232" i="22"/>
  <c r="K232" i="22"/>
  <c r="O232" i="22"/>
  <c r="G233" i="22"/>
  <c r="K233" i="22"/>
  <c r="O233" i="22"/>
  <c r="G234" i="22"/>
  <c r="K234" i="22"/>
  <c r="O234" i="22"/>
  <c r="G235" i="22"/>
  <c r="K235" i="22"/>
  <c r="O235" i="22"/>
  <c r="G236" i="22"/>
  <c r="K236" i="22"/>
  <c r="N238" i="22"/>
  <c r="N30" i="22" s="1"/>
  <c r="N660" i="2" s="1"/>
  <c r="C238" i="22"/>
  <c r="C30" i="22" s="1"/>
  <c r="C660" i="2" s="1"/>
  <c r="D238" i="22"/>
  <c r="E238" i="22"/>
  <c r="F238" i="22"/>
  <c r="F30" i="22" s="1"/>
  <c r="F660" i="2" s="1"/>
  <c r="H238" i="22"/>
  <c r="H30" i="22" s="1"/>
  <c r="H660" i="2" s="1"/>
  <c r="I238" i="22"/>
  <c r="I30" i="22" s="1"/>
  <c r="I660" i="2" s="1"/>
  <c r="J238" i="22"/>
  <c r="L238" i="22"/>
  <c r="L30" i="22"/>
  <c r="L660" i="2" s="1"/>
  <c r="M238" i="22"/>
  <c r="M30" i="22"/>
  <c r="M660" i="2" s="1"/>
  <c r="R217" i="2"/>
  <c r="R19" i="18"/>
  <c r="L21" i="18"/>
  <c r="L119" i="2" s="1"/>
  <c r="M21" i="18"/>
  <c r="M119" i="2"/>
  <c r="N21" i="18"/>
  <c r="N119" i="2" s="1"/>
  <c r="O21" i="18"/>
  <c r="O119" i="2" s="1"/>
  <c r="R21" i="18"/>
  <c r="R119" i="2" s="1"/>
  <c r="R22" i="18"/>
  <c r="R266" i="2"/>
  <c r="R23" i="18"/>
  <c r="R315" i="2" s="1"/>
  <c r="R25" i="18"/>
  <c r="R27" i="18"/>
  <c r="R512" i="2"/>
  <c r="R28" i="18"/>
  <c r="R561" i="2"/>
  <c r="R29" i="18"/>
  <c r="R30" i="18"/>
  <c r="R659" i="2" s="1"/>
  <c r="R31" i="18"/>
  <c r="R32" i="18"/>
  <c r="R708" i="2"/>
  <c r="R33" i="18"/>
  <c r="K62" i="18"/>
  <c r="K63" i="18"/>
  <c r="K64" i="18"/>
  <c r="G65" i="18"/>
  <c r="K65" i="18"/>
  <c r="G66" i="18"/>
  <c r="K66" i="18"/>
  <c r="G67" i="18"/>
  <c r="K67" i="18"/>
  <c r="G68" i="18"/>
  <c r="K68" i="18"/>
  <c r="G69" i="18"/>
  <c r="L69" i="18" s="1"/>
  <c r="L72" i="18" s="1"/>
  <c r="L20" i="18" s="1"/>
  <c r="K69" i="18"/>
  <c r="G70" i="18"/>
  <c r="K70" i="18"/>
  <c r="C72" i="18"/>
  <c r="C20" i="18" s="1"/>
  <c r="C70" i="2" s="1"/>
  <c r="D72" i="18"/>
  <c r="D20" i="18"/>
  <c r="D70" i="2" s="1"/>
  <c r="E72" i="18"/>
  <c r="E20" i="18"/>
  <c r="F72" i="18"/>
  <c r="F20" i="18" s="1"/>
  <c r="H72" i="18"/>
  <c r="H20" i="18"/>
  <c r="I72" i="18"/>
  <c r="I20" i="18" s="1"/>
  <c r="J72" i="18"/>
  <c r="J20" i="18" s="1"/>
  <c r="O74" i="18"/>
  <c r="O116" i="18" s="1"/>
  <c r="O158" i="18" s="1"/>
  <c r="O198" i="18" s="1"/>
  <c r="O241" i="18" s="1"/>
  <c r="O282" i="18" s="1"/>
  <c r="O323" i="18" s="1"/>
  <c r="K104" i="18"/>
  <c r="K105" i="18"/>
  <c r="K106" i="18"/>
  <c r="G107" i="18"/>
  <c r="K107" i="18"/>
  <c r="G108" i="18"/>
  <c r="K108" i="18"/>
  <c r="G109" i="18"/>
  <c r="K109" i="18"/>
  <c r="G110" i="18"/>
  <c r="K110" i="18"/>
  <c r="G111" i="18"/>
  <c r="K111" i="18"/>
  <c r="G112" i="18"/>
  <c r="K112" i="18"/>
  <c r="C114" i="18"/>
  <c r="C22" i="18" s="1"/>
  <c r="C266" i="2" s="1"/>
  <c r="D114" i="18"/>
  <c r="E114" i="18"/>
  <c r="F114" i="18"/>
  <c r="F22" i="18"/>
  <c r="H114" i="18"/>
  <c r="H22" i="18" s="1"/>
  <c r="I114" i="18"/>
  <c r="I22" i="18" s="1"/>
  <c r="J114" i="18"/>
  <c r="J22" i="18" s="1"/>
  <c r="J266" i="2" s="1"/>
  <c r="L114" i="18"/>
  <c r="L22" i="18" s="1"/>
  <c r="M114" i="18"/>
  <c r="M22" i="18" s="1"/>
  <c r="M266" i="2" s="1"/>
  <c r="O114" i="18"/>
  <c r="O22" i="18" s="1"/>
  <c r="K146" i="18"/>
  <c r="O146" i="18"/>
  <c r="K147" i="18"/>
  <c r="O147" i="18"/>
  <c r="K148" i="18"/>
  <c r="O148" i="18"/>
  <c r="G149" i="18"/>
  <c r="K149" i="18"/>
  <c r="O149" i="18"/>
  <c r="G150" i="18"/>
  <c r="K150" i="18"/>
  <c r="G151" i="18"/>
  <c r="K151" i="18"/>
  <c r="O151" i="18"/>
  <c r="G152" i="18"/>
  <c r="K152" i="18"/>
  <c r="O152" i="18"/>
  <c r="G153" i="18"/>
  <c r="K153" i="18"/>
  <c r="O153" i="18"/>
  <c r="G154" i="18"/>
  <c r="K154" i="18"/>
  <c r="O154" i="18"/>
  <c r="O156" i="18" s="1"/>
  <c r="O23" i="18" s="1"/>
  <c r="O315" i="2" s="1"/>
  <c r="C156" i="18"/>
  <c r="C23" i="18"/>
  <c r="D156" i="18"/>
  <c r="E156" i="18"/>
  <c r="E315" i="2" s="1"/>
  <c r="F156" i="18"/>
  <c r="H156" i="18"/>
  <c r="H23" i="18"/>
  <c r="H315" i="2" s="1"/>
  <c r="I156" i="18"/>
  <c r="I23" i="18" s="1"/>
  <c r="I315" i="2" s="1"/>
  <c r="J156" i="18"/>
  <c r="J23" i="18" s="1"/>
  <c r="J315" i="2" s="1"/>
  <c r="L156" i="18"/>
  <c r="L23" i="18" s="1"/>
  <c r="L315" i="2" s="1"/>
  <c r="M156" i="18"/>
  <c r="M23" i="18" s="1"/>
  <c r="M315" i="2" s="1"/>
  <c r="K186" i="18"/>
  <c r="K187" i="18"/>
  <c r="K188" i="18"/>
  <c r="G189" i="18"/>
  <c r="K189" i="18"/>
  <c r="G190" i="18"/>
  <c r="K190" i="18"/>
  <c r="G191" i="18"/>
  <c r="K191" i="18"/>
  <c r="N196" i="18"/>
  <c r="N364" i="2" s="1"/>
  <c r="G192" i="18"/>
  <c r="K192" i="18"/>
  <c r="G193" i="18"/>
  <c r="K193" i="18"/>
  <c r="G194" i="18"/>
  <c r="K194" i="18"/>
  <c r="C196" i="18"/>
  <c r="C24" i="18" s="1"/>
  <c r="C364" i="2" s="1"/>
  <c r="D196" i="18"/>
  <c r="E196" i="18"/>
  <c r="F196" i="18"/>
  <c r="H196" i="18"/>
  <c r="H24" i="18" s="1"/>
  <c r="H364" i="2" s="1"/>
  <c r="I196" i="18"/>
  <c r="I24" i="18"/>
  <c r="I364" i="2"/>
  <c r="J196" i="18"/>
  <c r="J24" i="18" s="1"/>
  <c r="J364" i="2" s="1"/>
  <c r="L196" i="18"/>
  <c r="L24" i="18"/>
  <c r="L364" i="2" s="1"/>
  <c r="M196" i="18"/>
  <c r="M24" i="18" s="1"/>
  <c r="M364" i="2" s="1"/>
  <c r="O196" i="18"/>
  <c r="O24" i="18" s="1"/>
  <c r="O364" i="2" s="1"/>
  <c r="K229" i="18"/>
  <c r="O229" i="18"/>
  <c r="K230" i="18"/>
  <c r="O230" i="18"/>
  <c r="K231" i="18"/>
  <c r="O231" i="18"/>
  <c r="G232" i="18"/>
  <c r="G233" i="18"/>
  <c r="K233" i="18"/>
  <c r="G234" i="18"/>
  <c r="K234" i="18"/>
  <c r="G235" i="18"/>
  <c r="K235" i="18"/>
  <c r="G236" i="18"/>
  <c r="K236" i="18"/>
  <c r="G237" i="18"/>
  <c r="K237" i="18"/>
  <c r="C239" i="18"/>
  <c r="C26" i="18" s="1"/>
  <c r="C463" i="2" s="1"/>
  <c r="D239" i="18"/>
  <c r="D26" i="18" s="1"/>
  <c r="D463" i="2" s="1"/>
  <c r="E239" i="18"/>
  <c r="E26" i="18" s="1"/>
  <c r="E463" i="2" s="1"/>
  <c r="F239" i="18"/>
  <c r="F26" i="18" s="1"/>
  <c r="F463" i="2" s="1"/>
  <c r="H239" i="18"/>
  <c r="H26" i="18" s="1"/>
  <c r="H463" i="2" s="1"/>
  <c r="I239" i="18"/>
  <c r="I26" i="18"/>
  <c r="I463" i="2" s="1"/>
  <c r="K270" i="18"/>
  <c r="K271" i="18"/>
  <c r="K280" i="18" s="1"/>
  <c r="K28" i="18" s="1"/>
  <c r="K561" i="2" s="1"/>
  <c r="K272" i="18"/>
  <c r="G273" i="18"/>
  <c r="K273" i="18"/>
  <c r="G274" i="18"/>
  <c r="G280" i="18" s="1"/>
  <c r="K274" i="18"/>
  <c r="G275" i="18"/>
  <c r="K275" i="18"/>
  <c r="G276" i="18"/>
  <c r="K276" i="18"/>
  <c r="G277" i="18"/>
  <c r="K277" i="18"/>
  <c r="G278" i="18"/>
  <c r="K278" i="18"/>
  <c r="C280" i="18"/>
  <c r="C28" i="18" s="1"/>
  <c r="C561" i="2" s="1"/>
  <c r="D280" i="18"/>
  <c r="E280" i="18"/>
  <c r="F280" i="18"/>
  <c r="H280" i="18"/>
  <c r="I280" i="18"/>
  <c r="J280" i="18"/>
  <c r="M280" i="18"/>
  <c r="M28" i="18" s="1"/>
  <c r="M561" i="2" s="1"/>
  <c r="K311" i="18"/>
  <c r="K312" i="18"/>
  <c r="K313" i="18"/>
  <c r="G314" i="18"/>
  <c r="K314" i="18"/>
  <c r="G315" i="18"/>
  <c r="K315" i="18"/>
  <c r="G316" i="18"/>
  <c r="K316" i="18"/>
  <c r="G317" i="18"/>
  <c r="K317" i="18"/>
  <c r="G318" i="18"/>
  <c r="K318" i="18"/>
  <c r="G319" i="18"/>
  <c r="K319" i="18"/>
  <c r="C321" i="18"/>
  <c r="C21" i="18"/>
  <c r="C119" i="2"/>
  <c r="D321" i="18"/>
  <c r="D21" i="18" s="1"/>
  <c r="E321" i="18"/>
  <c r="E21" i="18" s="1"/>
  <c r="E119" i="2" s="1"/>
  <c r="F321" i="18"/>
  <c r="F21" i="18"/>
  <c r="H321" i="18"/>
  <c r="H21" i="18" s="1"/>
  <c r="H119" i="2" s="1"/>
  <c r="I321" i="18"/>
  <c r="I21" i="18" s="1"/>
  <c r="I119" i="2" s="1"/>
  <c r="J321" i="18"/>
  <c r="J21" i="18" s="1"/>
  <c r="J119" i="2" s="1"/>
  <c r="P20" i="2"/>
  <c r="P21" i="2"/>
  <c r="P22" i="2"/>
  <c r="P23" i="2"/>
  <c r="P24" i="2"/>
  <c r="P25" i="2"/>
  <c r="AC25" i="2"/>
  <c r="P27" i="2"/>
  <c r="P29" i="2"/>
  <c r="P30" i="2"/>
  <c r="P31" i="2"/>
  <c r="D67" i="2"/>
  <c r="E67" i="2"/>
  <c r="H67" i="2"/>
  <c r="J67" i="2"/>
  <c r="P67" i="2"/>
  <c r="D68" i="2"/>
  <c r="F68" i="2"/>
  <c r="P68" i="2"/>
  <c r="D69" i="2"/>
  <c r="F69" i="2"/>
  <c r="P69" i="2"/>
  <c r="P70" i="2"/>
  <c r="D71" i="2"/>
  <c r="E71" i="2"/>
  <c r="F71" i="2"/>
  <c r="P71" i="2"/>
  <c r="P72" i="2"/>
  <c r="P73" i="2"/>
  <c r="P74" i="2"/>
  <c r="P75" i="2"/>
  <c r="D76" i="2"/>
  <c r="F76" i="2"/>
  <c r="P76" i="2"/>
  <c r="C78" i="2"/>
  <c r="D78" i="2"/>
  <c r="E78" i="2"/>
  <c r="F78" i="2"/>
  <c r="I79" i="2"/>
  <c r="P79" i="2"/>
  <c r="D80" i="2"/>
  <c r="F80" i="2"/>
  <c r="I80" i="2"/>
  <c r="J80" i="2"/>
  <c r="D81" i="2"/>
  <c r="F81" i="2"/>
  <c r="I81" i="2"/>
  <c r="N87" i="2"/>
  <c r="N137" i="2" s="1"/>
  <c r="N185" i="2" s="1"/>
  <c r="N233" i="2" s="1"/>
  <c r="N282" i="2" s="1"/>
  <c r="N332" i="2" s="1"/>
  <c r="N380" i="2" s="1"/>
  <c r="N431" i="2" s="1"/>
  <c r="N480" i="2" s="1"/>
  <c r="N528" i="2" s="1"/>
  <c r="N578" i="2" s="1"/>
  <c r="N627" i="2" s="1"/>
  <c r="N675" i="2" s="1"/>
  <c r="N724" i="2" s="1"/>
  <c r="D116" i="2"/>
  <c r="E116" i="2"/>
  <c r="F116" i="2"/>
  <c r="G116" i="2"/>
  <c r="H116" i="2"/>
  <c r="I116" i="2"/>
  <c r="J116" i="2"/>
  <c r="L116" i="2"/>
  <c r="M116" i="2"/>
  <c r="N116" i="2"/>
  <c r="O116" i="2"/>
  <c r="R116" i="2"/>
  <c r="D117" i="2"/>
  <c r="E117" i="2"/>
  <c r="F117" i="2"/>
  <c r="H117" i="2"/>
  <c r="P117" i="2"/>
  <c r="R117" i="2"/>
  <c r="C118" i="2"/>
  <c r="D118" i="2"/>
  <c r="E118" i="2"/>
  <c r="F118" i="2"/>
  <c r="G118" i="2"/>
  <c r="H118" i="2"/>
  <c r="I118" i="2"/>
  <c r="J118" i="2"/>
  <c r="M118" i="2"/>
  <c r="O118" i="2"/>
  <c r="P118" i="2"/>
  <c r="R118" i="2"/>
  <c r="P119" i="2"/>
  <c r="C120" i="2"/>
  <c r="D120" i="2"/>
  <c r="E120" i="2"/>
  <c r="F120" i="2"/>
  <c r="G120" i="2"/>
  <c r="H120" i="2"/>
  <c r="I120" i="2"/>
  <c r="J120" i="2"/>
  <c r="K120" i="2"/>
  <c r="L120" i="2"/>
  <c r="M120" i="2"/>
  <c r="N120" i="2"/>
  <c r="O120" i="2"/>
  <c r="P120" i="2"/>
  <c r="R120" i="2"/>
  <c r="P121" i="2"/>
  <c r="P122" i="2"/>
  <c r="F124" i="2"/>
  <c r="J124" i="2"/>
  <c r="P124" i="2"/>
  <c r="D125" i="2"/>
  <c r="F125" i="2"/>
  <c r="C126" i="2"/>
  <c r="D126" i="2"/>
  <c r="E126" i="2"/>
  <c r="F126" i="2"/>
  <c r="G126" i="2"/>
  <c r="H126" i="2"/>
  <c r="I126" i="2"/>
  <c r="J126" i="2"/>
  <c r="K126" i="2"/>
  <c r="L126" i="2"/>
  <c r="M126" i="2"/>
  <c r="N126" i="2"/>
  <c r="O126" i="2"/>
  <c r="P126" i="2"/>
  <c r="R126" i="2"/>
  <c r="C127" i="2"/>
  <c r="D127" i="2"/>
  <c r="E127" i="2"/>
  <c r="F127" i="2"/>
  <c r="G127" i="2"/>
  <c r="H127" i="2"/>
  <c r="I127" i="2"/>
  <c r="J127" i="2"/>
  <c r="K127" i="2"/>
  <c r="L127" i="2"/>
  <c r="M127" i="2"/>
  <c r="N127" i="2"/>
  <c r="O127" i="2"/>
  <c r="P127" i="2"/>
  <c r="R127" i="2"/>
  <c r="C128" i="2"/>
  <c r="D128" i="2"/>
  <c r="E128" i="2"/>
  <c r="F128" i="2"/>
  <c r="G128" i="2"/>
  <c r="H128" i="2"/>
  <c r="I128" i="2"/>
  <c r="J128" i="2"/>
  <c r="K128" i="2"/>
  <c r="L128" i="2"/>
  <c r="M128" i="2"/>
  <c r="N128" i="2"/>
  <c r="O128" i="2"/>
  <c r="P128" i="2"/>
  <c r="R128" i="2"/>
  <c r="C129" i="2"/>
  <c r="D129" i="2"/>
  <c r="E129" i="2"/>
  <c r="F129" i="2"/>
  <c r="G129" i="2"/>
  <c r="H129" i="2"/>
  <c r="I129" i="2"/>
  <c r="J129" i="2"/>
  <c r="K129" i="2"/>
  <c r="L129" i="2"/>
  <c r="M129" i="2"/>
  <c r="N129" i="2"/>
  <c r="O129" i="2"/>
  <c r="P129" i="2"/>
  <c r="R129" i="2"/>
  <c r="C130" i="2"/>
  <c r="D130" i="2"/>
  <c r="E130" i="2"/>
  <c r="F130" i="2"/>
  <c r="G130" i="2"/>
  <c r="K130" i="2" s="1"/>
  <c r="H130" i="2"/>
  <c r="I130" i="2"/>
  <c r="J130" i="2"/>
  <c r="L130" i="2"/>
  <c r="M130" i="2"/>
  <c r="N130" i="2"/>
  <c r="O130" i="2"/>
  <c r="P130" i="2"/>
  <c r="R130" i="2"/>
  <c r="C165" i="2"/>
  <c r="D165" i="2"/>
  <c r="E165" i="2"/>
  <c r="F165" i="2"/>
  <c r="G165" i="2"/>
  <c r="H165" i="2"/>
  <c r="I165" i="2"/>
  <c r="J165" i="2"/>
  <c r="L165" i="2"/>
  <c r="M165" i="2"/>
  <c r="N165" i="2"/>
  <c r="O165" i="2"/>
  <c r="P165" i="2"/>
  <c r="R165" i="2"/>
  <c r="S165" i="2"/>
  <c r="C166" i="2"/>
  <c r="D166" i="2"/>
  <c r="E166" i="2"/>
  <c r="F166" i="2"/>
  <c r="G166" i="2"/>
  <c r="H166" i="2"/>
  <c r="I166" i="2"/>
  <c r="J166" i="2"/>
  <c r="K166" i="2"/>
  <c r="L166" i="2"/>
  <c r="M166" i="2"/>
  <c r="N166" i="2"/>
  <c r="O166" i="2"/>
  <c r="P166" i="2"/>
  <c r="R166" i="2"/>
  <c r="S166" i="2"/>
  <c r="C167" i="2"/>
  <c r="D167" i="2"/>
  <c r="E167" i="2"/>
  <c r="F167" i="2"/>
  <c r="H167" i="2"/>
  <c r="I167" i="2"/>
  <c r="J167" i="2"/>
  <c r="O167" i="2"/>
  <c r="P167" i="2"/>
  <c r="R167" i="2"/>
  <c r="S167" i="2"/>
  <c r="C168" i="2"/>
  <c r="D168" i="2"/>
  <c r="E168" i="2"/>
  <c r="F168" i="2"/>
  <c r="G168" i="2"/>
  <c r="H168" i="2"/>
  <c r="I168" i="2"/>
  <c r="J168" i="2"/>
  <c r="K168" i="2"/>
  <c r="L168" i="2"/>
  <c r="M168" i="2"/>
  <c r="N168" i="2"/>
  <c r="O168" i="2"/>
  <c r="P168" i="2"/>
  <c r="C169" i="2"/>
  <c r="D169" i="2"/>
  <c r="E169" i="2"/>
  <c r="F169" i="2"/>
  <c r="G169" i="2"/>
  <c r="H169" i="2"/>
  <c r="I169" i="2"/>
  <c r="J169" i="2"/>
  <c r="K169" i="2"/>
  <c r="L169" i="2"/>
  <c r="M169" i="2"/>
  <c r="N169" i="2"/>
  <c r="O169" i="2"/>
  <c r="P169" i="2"/>
  <c r="R169" i="2"/>
  <c r="C170" i="2"/>
  <c r="D170" i="2"/>
  <c r="E170" i="2"/>
  <c r="F170" i="2"/>
  <c r="G170" i="2"/>
  <c r="H170" i="2"/>
  <c r="I170" i="2"/>
  <c r="J170" i="2"/>
  <c r="K170" i="2"/>
  <c r="L170" i="2"/>
  <c r="M170" i="2"/>
  <c r="N170" i="2"/>
  <c r="O170" i="2"/>
  <c r="P170" i="2"/>
  <c r="R170" i="2"/>
  <c r="C171" i="2"/>
  <c r="D171" i="2"/>
  <c r="E171" i="2"/>
  <c r="F171" i="2"/>
  <c r="G171" i="2"/>
  <c r="H171" i="2"/>
  <c r="I171" i="2"/>
  <c r="J171" i="2"/>
  <c r="K171" i="2"/>
  <c r="L171" i="2"/>
  <c r="M171" i="2"/>
  <c r="N171" i="2"/>
  <c r="O171" i="2"/>
  <c r="P171" i="2"/>
  <c r="R171" i="2"/>
  <c r="D172" i="2"/>
  <c r="E172" i="2"/>
  <c r="F172" i="2"/>
  <c r="J172" i="2"/>
  <c r="P172" i="2"/>
  <c r="C173" i="2"/>
  <c r="D173" i="2"/>
  <c r="E173" i="2"/>
  <c r="F173" i="2"/>
  <c r="G173" i="2"/>
  <c r="H173" i="2"/>
  <c r="I173" i="2"/>
  <c r="J173" i="2"/>
  <c r="K173" i="2"/>
  <c r="L173" i="2"/>
  <c r="M173" i="2"/>
  <c r="N173" i="2"/>
  <c r="O173" i="2"/>
  <c r="P173" i="2"/>
  <c r="R173" i="2"/>
  <c r="C174" i="2"/>
  <c r="D174" i="2"/>
  <c r="E174" i="2"/>
  <c r="E181" i="2" s="1"/>
  <c r="E20" i="2" s="1"/>
  <c r="F174" i="2"/>
  <c r="G174" i="2"/>
  <c r="H174" i="2"/>
  <c r="I174" i="2"/>
  <c r="J174" i="2"/>
  <c r="K174" i="2"/>
  <c r="L174" i="2"/>
  <c r="M174" i="2"/>
  <c r="N174" i="2"/>
  <c r="O174" i="2"/>
  <c r="P174" i="2"/>
  <c r="R174" i="2"/>
  <c r="H175" i="2"/>
  <c r="P175" i="2"/>
  <c r="H176" i="2"/>
  <c r="P176" i="2"/>
  <c r="P177" i="2"/>
  <c r="H178" i="2"/>
  <c r="I178" i="2"/>
  <c r="P178" i="2"/>
  <c r="I179" i="2"/>
  <c r="J179" i="2"/>
  <c r="P179" i="2"/>
  <c r="C214" i="2"/>
  <c r="D214" i="2"/>
  <c r="E214" i="2"/>
  <c r="F214" i="2"/>
  <c r="G214" i="2"/>
  <c r="H214" i="2"/>
  <c r="I214" i="2"/>
  <c r="J214" i="2"/>
  <c r="L214" i="2"/>
  <c r="M214" i="2"/>
  <c r="N214" i="2"/>
  <c r="O214" i="2"/>
  <c r="P214" i="2"/>
  <c r="R214" i="2"/>
  <c r="C215" i="2"/>
  <c r="D215" i="2"/>
  <c r="E215" i="2"/>
  <c r="F215" i="2"/>
  <c r="G215" i="2"/>
  <c r="H215" i="2"/>
  <c r="I215" i="2"/>
  <c r="J215" i="2"/>
  <c r="K215" i="2"/>
  <c r="L215" i="2"/>
  <c r="M215" i="2"/>
  <c r="N215" i="2"/>
  <c r="O215" i="2"/>
  <c r="P215" i="2"/>
  <c r="R215" i="2"/>
  <c r="C216" i="2"/>
  <c r="D216" i="2"/>
  <c r="E216" i="2"/>
  <c r="F216" i="2"/>
  <c r="G216" i="2"/>
  <c r="H216" i="2"/>
  <c r="I216" i="2"/>
  <c r="J216" i="2"/>
  <c r="M216" i="2"/>
  <c r="O216" i="2"/>
  <c r="P216" i="2"/>
  <c r="R216" i="2"/>
  <c r="C217" i="2"/>
  <c r="D217" i="2"/>
  <c r="E217" i="2"/>
  <c r="F217" i="2"/>
  <c r="G217" i="2"/>
  <c r="H217" i="2"/>
  <c r="I217" i="2"/>
  <c r="J217" i="2"/>
  <c r="K217" i="2"/>
  <c r="L217" i="2"/>
  <c r="M217" i="2"/>
  <c r="N217" i="2"/>
  <c r="O217" i="2"/>
  <c r="P217" i="2"/>
  <c r="C218" i="2"/>
  <c r="D218" i="2"/>
  <c r="E218" i="2"/>
  <c r="F218" i="2"/>
  <c r="G218" i="2"/>
  <c r="H218" i="2"/>
  <c r="I218" i="2"/>
  <c r="J218" i="2"/>
  <c r="K218" i="2"/>
  <c r="L218" i="2"/>
  <c r="M218" i="2"/>
  <c r="N218" i="2"/>
  <c r="O218" i="2"/>
  <c r="P218" i="2"/>
  <c r="R218" i="2"/>
  <c r="C219" i="2"/>
  <c r="D219" i="2"/>
  <c r="E219" i="2"/>
  <c r="F219" i="2"/>
  <c r="G219" i="2"/>
  <c r="H219" i="2"/>
  <c r="I219" i="2"/>
  <c r="J219" i="2"/>
  <c r="N219" i="2"/>
  <c r="O219" i="2"/>
  <c r="D220" i="2"/>
  <c r="F220" i="2"/>
  <c r="H220" i="2"/>
  <c r="I220" i="2"/>
  <c r="J220" i="2"/>
  <c r="L220" i="2"/>
  <c r="N220" i="2"/>
  <c r="O220" i="2"/>
  <c r="P220" i="2"/>
  <c r="R220" i="2"/>
  <c r="J221" i="2"/>
  <c r="J230" i="2" s="1"/>
  <c r="J19" i="2" s="1"/>
  <c r="P221" i="2"/>
  <c r="C222" i="2"/>
  <c r="D222" i="2"/>
  <c r="E222" i="2"/>
  <c r="F222" i="2"/>
  <c r="G222" i="2"/>
  <c r="H222" i="2"/>
  <c r="I222" i="2"/>
  <c r="J222" i="2"/>
  <c r="K222" i="2"/>
  <c r="L222" i="2"/>
  <c r="M222" i="2"/>
  <c r="N222" i="2"/>
  <c r="O222" i="2"/>
  <c r="P222" i="2"/>
  <c r="R222" i="2"/>
  <c r="R230" i="2" s="1"/>
  <c r="R19" i="2" s="1"/>
  <c r="C223" i="2"/>
  <c r="D223" i="2"/>
  <c r="E223" i="2"/>
  <c r="F223" i="2"/>
  <c r="G223" i="2"/>
  <c r="I223" i="2"/>
  <c r="J223" i="2"/>
  <c r="K223" i="2"/>
  <c r="L223" i="2"/>
  <c r="M223" i="2"/>
  <c r="N223" i="2"/>
  <c r="O223" i="2"/>
  <c r="P223" i="2"/>
  <c r="R223" i="2"/>
  <c r="D224" i="2"/>
  <c r="I224" i="2"/>
  <c r="J224" i="2"/>
  <c r="P224" i="2"/>
  <c r="D225" i="2"/>
  <c r="F225" i="2"/>
  <c r="J225" i="2"/>
  <c r="P225" i="2"/>
  <c r="D226" i="2"/>
  <c r="F226" i="2"/>
  <c r="J226" i="2"/>
  <c r="P226" i="2"/>
  <c r="D227" i="2"/>
  <c r="F227" i="2"/>
  <c r="J227" i="2"/>
  <c r="P227" i="2"/>
  <c r="D228" i="2"/>
  <c r="P228" i="2"/>
  <c r="C263" i="2"/>
  <c r="D263" i="2"/>
  <c r="E263" i="2"/>
  <c r="F263" i="2"/>
  <c r="G263" i="2"/>
  <c r="H263" i="2"/>
  <c r="I263" i="2"/>
  <c r="J263" i="2"/>
  <c r="L263" i="2"/>
  <c r="M263" i="2"/>
  <c r="N263" i="2"/>
  <c r="O263" i="2"/>
  <c r="P263" i="2"/>
  <c r="R263" i="2"/>
  <c r="P264" i="2"/>
  <c r="D265" i="2"/>
  <c r="P265" i="2"/>
  <c r="D266" i="2"/>
  <c r="E266" i="2"/>
  <c r="P266" i="2"/>
  <c r="C267" i="2"/>
  <c r="D267" i="2"/>
  <c r="E267" i="2"/>
  <c r="F267" i="2"/>
  <c r="G267" i="2"/>
  <c r="H267" i="2"/>
  <c r="I267" i="2"/>
  <c r="J267" i="2"/>
  <c r="K267" i="2"/>
  <c r="L267" i="2"/>
  <c r="M267" i="2"/>
  <c r="N267" i="2"/>
  <c r="O267" i="2"/>
  <c r="P267" i="2"/>
  <c r="R267" i="2"/>
  <c r="D268" i="2"/>
  <c r="E268" i="2"/>
  <c r="J268" i="2"/>
  <c r="P268" i="2"/>
  <c r="E269" i="2"/>
  <c r="H269" i="2"/>
  <c r="J269" i="2"/>
  <c r="P269" i="2"/>
  <c r="D270" i="2"/>
  <c r="E270" i="2"/>
  <c r="P270" i="2"/>
  <c r="D271" i="2"/>
  <c r="E271" i="2"/>
  <c r="J271" i="2"/>
  <c r="P271" i="2"/>
  <c r="D272" i="2"/>
  <c r="E272" i="2"/>
  <c r="J272" i="2"/>
  <c r="P272" i="2"/>
  <c r="D273" i="2"/>
  <c r="E273" i="2"/>
  <c r="H273" i="2"/>
  <c r="J273" i="2"/>
  <c r="P273" i="2"/>
  <c r="D274" i="2"/>
  <c r="E274" i="2"/>
  <c r="F274" i="2"/>
  <c r="H274" i="2"/>
  <c r="J274" i="2"/>
  <c r="P274" i="2"/>
  <c r="R274" i="2"/>
  <c r="D275" i="2"/>
  <c r="E275" i="2"/>
  <c r="J275" i="2"/>
  <c r="P275" i="2"/>
  <c r="D276" i="2"/>
  <c r="E276" i="2"/>
  <c r="I276" i="2"/>
  <c r="P276" i="2"/>
  <c r="D277" i="2"/>
  <c r="E277" i="2"/>
  <c r="J277" i="2"/>
  <c r="P277" i="2"/>
  <c r="D312" i="2"/>
  <c r="F312" i="2"/>
  <c r="H312" i="2"/>
  <c r="J312" i="2"/>
  <c r="P312" i="2"/>
  <c r="D313" i="2"/>
  <c r="E313" i="2"/>
  <c r="F313" i="2"/>
  <c r="I313" i="2"/>
  <c r="P313" i="2"/>
  <c r="R313" i="2"/>
  <c r="D315" i="2"/>
  <c r="F315" i="2"/>
  <c r="P315" i="2"/>
  <c r="D316" i="2"/>
  <c r="E316" i="2"/>
  <c r="F316" i="2"/>
  <c r="P316" i="2"/>
  <c r="D317" i="2"/>
  <c r="E317" i="2"/>
  <c r="F317" i="2"/>
  <c r="J317" i="2"/>
  <c r="P317" i="2"/>
  <c r="C318" i="2"/>
  <c r="D318" i="2"/>
  <c r="E318" i="2"/>
  <c r="F318" i="2"/>
  <c r="G318" i="2"/>
  <c r="H318" i="2"/>
  <c r="I318" i="2"/>
  <c r="J318" i="2"/>
  <c r="K318" i="2"/>
  <c r="L318" i="2"/>
  <c r="M318" i="2"/>
  <c r="N318" i="2"/>
  <c r="O318" i="2"/>
  <c r="P318" i="2"/>
  <c r="R318" i="2"/>
  <c r="C319" i="2"/>
  <c r="D319" i="2"/>
  <c r="E319" i="2"/>
  <c r="F319" i="2"/>
  <c r="G319" i="2"/>
  <c r="H319" i="2"/>
  <c r="I319" i="2"/>
  <c r="J319" i="2"/>
  <c r="L319" i="2"/>
  <c r="M319" i="2"/>
  <c r="N319" i="2"/>
  <c r="O319" i="2"/>
  <c r="P319" i="2"/>
  <c r="R319" i="2"/>
  <c r="D320" i="2"/>
  <c r="F320" i="2"/>
  <c r="J320" i="2"/>
  <c r="P320" i="2"/>
  <c r="C321" i="2"/>
  <c r="D321" i="2"/>
  <c r="E321" i="2"/>
  <c r="F321" i="2"/>
  <c r="G321" i="2"/>
  <c r="H321" i="2"/>
  <c r="I321" i="2"/>
  <c r="J321" i="2"/>
  <c r="K321" i="2"/>
  <c r="L321" i="2"/>
  <c r="M321" i="2"/>
  <c r="N321" i="2"/>
  <c r="O321" i="2"/>
  <c r="P321" i="2"/>
  <c r="R321" i="2"/>
  <c r="D322" i="2"/>
  <c r="F322" i="2"/>
  <c r="H322" i="2"/>
  <c r="J322" i="2"/>
  <c r="P322" i="2"/>
  <c r="D323" i="2"/>
  <c r="E323" i="2"/>
  <c r="F323" i="2"/>
  <c r="I323" i="2"/>
  <c r="J323" i="2"/>
  <c r="P323" i="2"/>
  <c r="R323" i="2"/>
  <c r="D324" i="2"/>
  <c r="E324" i="2"/>
  <c r="F324" i="2"/>
  <c r="H324" i="2"/>
  <c r="J324" i="2"/>
  <c r="P324" i="2"/>
  <c r="D325" i="2"/>
  <c r="F325" i="2"/>
  <c r="J325" i="2"/>
  <c r="P325" i="2"/>
  <c r="D326" i="2"/>
  <c r="E326" i="2"/>
  <c r="F326" i="2"/>
  <c r="H326" i="2"/>
  <c r="I326" i="2"/>
  <c r="J326" i="2"/>
  <c r="P326" i="2"/>
  <c r="C361" i="2"/>
  <c r="D361" i="2"/>
  <c r="E361" i="2"/>
  <c r="F361" i="2"/>
  <c r="G361" i="2"/>
  <c r="H361" i="2"/>
  <c r="I361" i="2"/>
  <c r="J361" i="2"/>
  <c r="L361" i="2"/>
  <c r="M361" i="2"/>
  <c r="M377" i="2" s="1"/>
  <c r="M25" i="2" s="1"/>
  <c r="N361" i="2"/>
  <c r="O361" i="2"/>
  <c r="P361" i="2"/>
  <c r="R361" i="2"/>
  <c r="R377" i="2" s="1"/>
  <c r="R25" i="2" s="1"/>
  <c r="F362" i="2"/>
  <c r="P362" i="2"/>
  <c r="R362" i="2"/>
  <c r="D363" i="2"/>
  <c r="F363" i="2"/>
  <c r="P363" i="2"/>
  <c r="D364" i="2"/>
  <c r="E364" i="2"/>
  <c r="F364" i="2"/>
  <c r="P364" i="2"/>
  <c r="D365" i="2"/>
  <c r="P365" i="2"/>
  <c r="H366" i="2"/>
  <c r="P366" i="2"/>
  <c r="D367" i="2"/>
  <c r="F367" i="2"/>
  <c r="J367" i="2"/>
  <c r="P367" i="2"/>
  <c r="J368" i="2"/>
  <c r="P368" i="2"/>
  <c r="C370" i="2"/>
  <c r="D370" i="2"/>
  <c r="E370" i="2"/>
  <c r="F370" i="2"/>
  <c r="G370" i="2"/>
  <c r="H370" i="2"/>
  <c r="I370" i="2"/>
  <c r="J370" i="2"/>
  <c r="K370" i="2"/>
  <c r="L370" i="2"/>
  <c r="M370" i="2"/>
  <c r="O370" i="2"/>
  <c r="P370" i="2"/>
  <c r="R370" i="2"/>
  <c r="F371" i="2"/>
  <c r="H371" i="2"/>
  <c r="J371" i="2"/>
  <c r="P371" i="2"/>
  <c r="R371" i="2"/>
  <c r="D372" i="2"/>
  <c r="F372" i="2"/>
  <c r="J372" i="2"/>
  <c r="P372" i="2"/>
  <c r="D373" i="2"/>
  <c r="F373" i="2"/>
  <c r="J373" i="2"/>
  <c r="P373" i="2"/>
  <c r="D374" i="2"/>
  <c r="F374" i="2"/>
  <c r="I374" i="2"/>
  <c r="J374" i="2"/>
  <c r="L374" i="2"/>
  <c r="M374" i="2"/>
  <c r="P374" i="2"/>
  <c r="D375" i="2"/>
  <c r="F375" i="2"/>
  <c r="I375" i="2"/>
  <c r="J375" i="2"/>
  <c r="L375" i="2"/>
  <c r="M375" i="2"/>
  <c r="O375" i="2"/>
  <c r="P375" i="2"/>
  <c r="C460" i="2"/>
  <c r="D460" i="2"/>
  <c r="E460" i="2"/>
  <c r="F460" i="2"/>
  <c r="G460" i="2"/>
  <c r="H460" i="2"/>
  <c r="I460" i="2"/>
  <c r="J460" i="2"/>
  <c r="L460" i="2"/>
  <c r="M460" i="2"/>
  <c r="N460" i="2"/>
  <c r="O460" i="2"/>
  <c r="P460" i="2"/>
  <c r="R460" i="2"/>
  <c r="P461" i="2"/>
  <c r="D462" i="2"/>
  <c r="P462" i="2"/>
  <c r="P463" i="2"/>
  <c r="P465" i="2"/>
  <c r="F466" i="2"/>
  <c r="H466" i="2"/>
  <c r="J466" i="2"/>
  <c r="P466" i="2"/>
  <c r="P467" i="2"/>
  <c r="P468" i="2"/>
  <c r="F469" i="2"/>
  <c r="I469" i="2"/>
  <c r="J469" i="2"/>
  <c r="P469" i="2"/>
  <c r="D470" i="2"/>
  <c r="P470" i="2"/>
  <c r="P471" i="2"/>
  <c r="D472" i="2"/>
  <c r="F472" i="2"/>
  <c r="I472" i="2"/>
  <c r="J472" i="2"/>
  <c r="P472" i="2"/>
  <c r="F473" i="2"/>
  <c r="J473" i="2"/>
  <c r="P473" i="2"/>
  <c r="D474" i="2"/>
  <c r="F474" i="2"/>
  <c r="J474" i="2"/>
  <c r="P474" i="2"/>
  <c r="R474" i="2"/>
  <c r="C509" i="2"/>
  <c r="D509" i="2"/>
  <c r="E509" i="2"/>
  <c r="F509" i="2"/>
  <c r="G509" i="2"/>
  <c r="H509" i="2"/>
  <c r="I509" i="2"/>
  <c r="J509" i="2"/>
  <c r="L509" i="2"/>
  <c r="M509" i="2"/>
  <c r="N509" i="2"/>
  <c r="O509" i="2"/>
  <c r="P509" i="2"/>
  <c r="R509" i="2"/>
  <c r="C510" i="2"/>
  <c r="D510" i="2"/>
  <c r="E510" i="2"/>
  <c r="F510" i="2"/>
  <c r="G510" i="2"/>
  <c r="H510" i="2"/>
  <c r="I510" i="2"/>
  <c r="J510" i="2"/>
  <c r="K510" i="2"/>
  <c r="L510" i="2"/>
  <c r="M510" i="2"/>
  <c r="N510" i="2"/>
  <c r="O510" i="2"/>
  <c r="P510" i="2"/>
  <c r="R510" i="2"/>
  <c r="D511" i="2"/>
  <c r="F511" i="2"/>
  <c r="J511" i="2"/>
  <c r="O511" i="2"/>
  <c r="P511" i="2"/>
  <c r="C512" i="2"/>
  <c r="D512" i="2"/>
  <c r="E512" i="2"/>
  <c r="F512" i="2"/>
  <c r="G512" i="2"/>
  <c r="H512" i="2"/>
  <c r="I512" i="2"/>
  <c r="J512" i="2"/>
  <c r="K512" i="2"/>
  <c r="L512" i="2"/>
  <c r="M512" i="2"/>
  <c r="N512" i="2"/>
  <c r="O512" i="2"/>
  <c r="P512" i="2"/>
  <c r="C513" i="2"/>
  <c r="D513" i="2"/>
  <c r="E513" i="2"/>
  <c r="F513" i="2"/>
  <c r="G513" i="2"/>
  <c r="H513" i="2"/>
  <c r="I513" i="2"/>
  <c r="J513" i="2"/>
  <c r="K513" i="2"/>
  <c r="L513" i="2"/>
  <c r="M513" i="2"/>
  <c r="N513" i="2"/>
  <c r="O513" i="2"/>
  <c r="P513" i="2"/>
  <c r="R513" i="2"/>
  <c r="C514" i="2"/>
  <c r="D514" i="2"/>
  <c r="E514" i="2"/>
  <c r="F514" i="2"/>
  <c r="G514" i="2"/>
  <c r="H514" i="2"/>
  <c r="I514" i="2"/>
  <c r="J514" i="2"/>
  <c r="K514" i="2"/>
  <c r="L514" i="2"/>
  <c r="M514" i="2"/>
  <c r="N514" i="2"/>
  <c r="O514" i="2"/>
  <c r="P514" i="2"/>
  <c r="R514" i="2"/>
  <c r="C515" i="2"/>
  <c r="D515" i="2"/>
  <c r="E515" i="2"/>
  <c r="F515" i="2"/>
  <c r="H515" i="2"/>
  <c r="I515" i="2"/>
  <c r="J515" i="2"/>
  <c r="N515" i="2"/>
  <c r="O515" i="2"/>
  <c r="C516" i="2"/>
  <c r="D516" i="2"/>
  <c r="E516" i="2"/>
  <c r="F516" i="2"/>
  <c r="H516" i="2"/>
  <c r="I516" i="2"/>
  <c r="J516" i="2"/>
  <c r="L516" i="2"/>
  <c r="M516" i="2"/>
  <c r="N516" i="2"/>
  <c r="O516" i="2"/>
  <c r="P516" i="2"/>
  <c r="R516" i="2"/>
  <c r="C517" i="2"/>
  <c r="D517" i="2"/>
  <c r="E517" i="2"/>
  <c r="F517" i="2"/>
  <c r="G517" i="2"/>
  <c r="H517" i="2"/>
  <c r="I517" i="2"/>
  <c r="J517" i="2"/>
  <c r="K517" i="2"/>
  <c r="L517" i="2"/>
  <c r="M517" i="2"/>
  <c r="N517" i="2"/>
  <c r="O517" i="2"/>
  <c r="P517" i="2"/>
  <c r="R517" i="2"/>
  <c r="C518" i="2"/>
  <c r="D518" i="2"/>
  <c r="E518" i="2"/>
  <c r="F518" i="2"/>
  <c r="P518" i="2"/>
  <c r="H519" i="2"/>
  <c r="K519" i="2"/>
  <c r="M519" i="2"/>
  <c r="D520" i="2"/>
  <c r="E520" i="2"/>
  <c r="F520" i="2"/>
  <c r="I520" i="2"/>
  <c r="J520" i="2"/>
  <c r="L520" i="2"/>
  <c r="N520" i="2"/>
  <c r="P520" i="2"/>
  <c r="R520" i="2"/>
  <c r="C521" i="2"/>
  <c r="D521" i="2"/>
  <c r="E521" i="2"/>
  <c r="F521" i="2"/>
  <c r="G521" i="2"/>
  <c r="H521" i="2"/>
  <c r="I521" i="2"/>
  <c r="J521" i="2"/>
  <c r="K521" i="2"/>
  <c r="L521" i="2"/>
  <c r="M521" i="2"/>
  <c r="N521" i="2"/>
  <c r="O521" i="2"/>
  <c r="P521" i="2"/>
  <c r="R521" i="2"/>
  <c r="C522" i="2"/>
  <c r="D522" i="2"/>
  <c r="E522" i="2"/>
  <c r="F522" i="2"/>
  <c r="G522" i="2"/>
  <c r="H522" i="2"/>
  <c r="I522" i="2"/>
  <c r="J522" i="2"/>
  <c r="K522" i="2"/>
  <c r="L522" i="2"/>
  <c r="M522" i="2"/>
  <c r="N522" i="2"/>
  <c r="O522" i="2"/>
  <c r="O525" i="2" s="1"/>
  <c r="O28" i="2" s="1"/>
  <c r="P522" i="2"/>
  <c r="R522" i="2"/>
  <c r="C523" i="2"/>
  <c r="D523" i="2"/>
  <c r="E523" i="2"/>
  <c r="F523" i="2"/>
  <c r="G523" i="2"/>
  <c r="H523" i="2"/>
  <c r="H525" i="2" s="1"/>
  <c r="H28" i="2" s="1"/>
  <c r="I523" i="2"/>
  <c r="J523" i="2"/>
  <c r="K523" i="2"/>
  <c r="L523" i="2"/>
  <c r="M523" i="2"/>
  <c r="N523" i="2"/>
  <c r="O523" i="2"/>
  <c r="P523" i="2"/>
  <c r="P525" i="2" s="1"/>
  <c r="P28" i="2" s="1"/>
  <c r="R523" i="2"/>
  <c r="C558" i="2"/>
  <c r="D558" i="2"/>
  <c r="E558" i="2"/>
  <c r="F558" i="2"/>
  <c r="G558" i="2"/>
  <c r="H558" i="2"/>
  <c r="I558" i="2"/>
  <c r="I574" i="2" s="1"/>
  <c r="I29" i="2" s="1"/>
  <c r="J558" i="2"/>
  <c r="L558" i="2"/>
  <c r="M558" i="2"/>
  <c r="N558" i="2"/>
  <c r="O558" i="2"/>
  <c r="P558" i="2"/>
  <c r="R558" i="2"/>
  <c r="D559" i="2"/>
  <c r="D574" i="2" s="1"/>
  <c r="D29" i="2" s="1"/>
  <c r="E559" i="2"/>
  <c r="F559" i="2"/>
  <c r="I559" i="2"/>
  <c r="P559" i="2"/>
  <c r="R559" i="2"/>
  <c r="D560" i="2"/>
  <c r="E560" i="2"/>
  <c r="F560" i="2"/>
  <c r="J560" i="2"/>
  <c r="P560" i="2"/>
  <c r="D561" i="2"/>
  <c r="E561" i="2"/>
  <c r="F561" i="2"/>
  <c r="G561" i="2"/>
  <c r="H561" i="2"/>
  <c r="I561" i="2"/>
  <c r="J561" i="2"/>
  <c r="P561" i="2"/>
  <c r="C562" i="2"/>
  <c r="D562" i="2"/>
  <c r="E562" i="2"/>
  <c r="F562" i="2"/>
  <c r="G562" i="2"/>
  <c r="H562" i="2"/>
  <c r="H574" i="2" s="1"/>
  <c r="H29" i="2" s="1"/>
  <c r="I562" i="2"/>
  <c r="J562" i="2"/>
  <c r="K562" i="2"/>
  <c r="L562" i="2"/>
  <c r="M562" i="2"/>
  <c r="N562" i="2"/>
  <c r="O562" i="2"/>
  <c r="P562" i="2"/>
  <c r="R562" i="2"/>
  <c r="C563" i="2"/>
  <c r="D563" i="2"/>
  <c r="E563" i="2"/>
  <c r="F563" i="2"/>
  <c r="G563" i="2"/>
  <c r="H563" i="2"/>
  <c r="I563" i="2"/>
  <c r="J563" i="2"/>
  <c r="K563" i="2"/>
  <c r="L563" i="2"/>
  <c r="M563" i="2"/>
  <c r="N563" i="2"/>
  <c r="O563" i="2"/>
  <c r="P563" i="2"/>
  <c r="R563" i="2"/>
  <c r="C564" i="2"/>
  <c r="D564" i="2"/>
  <c r="E564" i="2"/>
  <c r="F564" i="2"/>
  <c r="I564" i="2"/>
  <c r="J564" i="2"/>
  <c r="L564" i="2"/>
  <c r="M564" i="2"/>
  <c r="N564" i="2"/>
  <c r="O564" i="2"/>
  <c r="P564" i="2"/>
  <c r="R564" i="2"/>
  <c r="C565" i="2"/>
  <c r="D565" i="2"/>
  <c r="E565" i="2"/>
  <c r="F565" i="2"/>
  <c r="G565" i="2"/>
  <c r="H565" i="2"/>
  <c r="I565" i="2"/>
  <c r="J565" i="2"/>
  <c r="L565" i="2"/>
  <c r="M565" i="2"/>
  <c r="N565" i="2"/>
  <c r="O565" i="2"/>
  <c r="P565" i="2"/>
  <c r="R565" i="2"/>
  <c r="C566" i="2"/>
  <c r="D566" i="2"/>
  <c r="E566" i="2"/>
  <c r="F566" i="2"/>
  <c r="G566" i="2"/>
  <c r="H566" i="2"/>
  <c r="I566" i="2"/>
  <c r="J566" i="2"/>
  <c r="K566" i="2"/>
  <c r="L566" i="2"/>
  <c r="M566" i="2"/>
  <c r="N566" i="2"/>
  <c r="O566" i="2"/>
  <c r="P566" i="2"/>
  <c r="R566" i="2"/>
  <c r="C567" i="2"/>
  <c r="D567" i="2"/>
  <c r="E567" i="2"/>
  <c r="F567" i="2"/>
  <c r="H567" i="2"/>
  <c r="M567" i="2"/>
  <c r="P567" i="2"/>
  <c r="D568" i="2"/>
  <c r="E568" i="2"/>
  <c r="F568" i="2"/>
  <c r="J568" i="2"/>
  <c r="P568" i="2"/>
  <c r="D569" i="2"/>
  <c r="E569" i="2"/>
  <c r="F569" i="2"/>
  <c r="P569" i="2"/>
  <c r="D570" i="2"/>
  <c r="H570" i="2"/>
  <c r="D571" i="2"/>
  <c r="J571" i="2"/>
  <c r="P571" i="2"/>
  <c r="D572" i="2"/>
  <c r="E572" i="2"/>
  <c r="F572" i="2"/>
  <c r="P572" i="2"/>
  <c r="H608" i="2"/>
  <c r="H623" i="2"/>
  <c r="H30" i="2"/>
  <c r="P608" i="2"/>
  <c r="C656" i="2"/>
  <c r="D656" i="2"/>
  <c r="E656" i="2"/>
  <c r="F656" i="2"/>
  <c r="G656" i="2"/>
  <c r="H656" i="2"/>
  <c r="I656" i="2"/>
  <c r="J656" i="2"/>
  <c r="L656" i="2"/>
  <c r="M656" i="2"/>
  <c r="N656" i="2"/>
  <c r="O656" i="2"/>
  <c r="P656" i="2"/>
  <c r="R656" i="2"/>
  <c r="D657" i="2"/>
  <c r="E657" i="2"/>
  <c r="F657" i="2"/>
  <c r="I657" i="2"/>
  <c r="P657" i="2"/>
  <c r="R657" i="2"/>
  <c r="C659" i="2"/>
  <c r="D659" i="2"/>
  <c r="E659" i="2"/>
  <c r="F659" i="2"/>
  <c r="G659" i="2"/>
  <c r="H659" i="2"/>
  <c r="I659" i="2"/>
  <c r="J659" i="2"/>
  <c r="K659" i="2"/>
  <c r="L659" i="2"/>
  <c r="M659" i="2"/>
  <c r="N659" i="2"/>
  <c r="O659" i="2"/>
  <c r="D660" i="2"/>
  <c r="E660" i="2"/>
  <c r="J660" i="2"/>
  <c r="P660" i="2"/>
  <c r="D661" i="2"/>
  <c r="E661" i="2"/>
  <c r="F661" i="2"/>
  <c r="H661" i="2"/>
  <c r="J661" i="2"/>
  <c r="P661" i="2"/>
  <c r="C662" i="2"/>
  <c r="D662" i="2"/>
  <c r="F662" i="2"/>
  <c r="J662" i="2"/>
  <c r="P662" i="2"/>
  <c r="R662" i="2"/>
  <c r="C663" i="2"/>
  <c r="D663" i="2"/>
  <c r="E663" i="2"/>
  <c r="F663" i="2"/>
  <c r="H663" i="2"/>
  <c r="I663" i="2"/>
  <c r="J663" i="2"/>
  <c r="L663" i="2"/>
  <c r="M663" i="2"/>
  <c r="N663" i="2"/>
  <c r="O663" i="2"/>
  <c r="P663" i="2"/>
  <c r="R663" i="2"/>
  <c r="D664" i="2"/>
  <c r="E664" i="2"/>
  <c r="F664" i="2"/>
  <c r="P664" i="2"/>
  <c r="C665" i="2"/>
  <c r="D665" i="2"/>
  <c r="E665" i="2"/>
  <c r="F665" i="2"/>
  <c r="H665" i="2"/>
  <c r="I665" i="2"/>
  <c r="P665" i="2"/>
  <c r="C666" i="2"/>
  <c r="D666" i="2"/>
  <c r="E666" i="2"/>
  <c r="F666" i="2"/>
  <c r="H666" i="2"/>
  <c r="J666" i="2"/>
  <c r="P666" i="2"/>
  <c r="C667" i="2"/>
  <c r="D667" i="2"/>
  <c r="E667" i="2"/>
  <c r="F667" i="2"/>
  <c r="G667" i="2"/>
  <c r="H667" i="2"/>
  <c r="I667" i="2"/>
  <c r="J667" i="2"/>
  <c r="K667" i="2"/>
  <c r="L667" i="2"/>
  <c r="M667" i="2"/>
  <c r="N667" i="2"/>
  <c r="O667" i="2"/>
  <c r="P667" i="2"/>
  <c r="R667" i="2"/>
  <c r="C668" i="2"/>
  <c r="D668" i="2"/>
  <c r="E668" i="2"/>
  <c r="F668" i="2"/>
  <c r="G668" i="2"/>
  <c r="H668" i="2"/>
  <c r="I668" i="2"/>
  <c r="J668" i="2"/>
  <c r="K668" i="2"/>
  <c r="L668" i="2"/>
  <c r="M668" i="2"/>
  <c r="N668" i="2"/>
  <c r="O668" i="2"/>
  <c r="P668" i="2"/>
  <c r="R668" i="2"/>
  <c r="C669" i="2"/>
  <c r="D669" i="2"/>
  <c r="E669" i="2"/>
  <c r="F669" i="2"/>
  <c r="G669" i="2"/>
  <c r="H669" i="2"/>
  <c r="I669" i="2"/>
  <c r="J669" i="2"/>
  <c r="K669" i="2"/>
  <c r="L669" i="2"/>
  <c r="M669" i="2"/>
  <c r="N669" i="2"/>
  <c r="O669" i="2"/>
  <c r="P669" i="2"/>
  <c r="R669" i="2"/>
  <c r="C670" i="2"/>
  <c r="D670" i="2"/>
  <c r="E670" i="2"/>
  <c r="F670" i="2"/>
  <c r="G670" i="2"/>
  <c r="H670" i="2"/>
  <c r="I670" i="2"/>
  <c r="J670" i="2"/>
  <c r="K670" i="2"/>
  <c r="L670" i="2"/>
  <c r="M670" i="2"/>
  <c r="N670" i="2"/>
  <c r="O670" i="2"/>
  <c r="P670" i="2"/>
  <c r="R670" i="2"/>
  <c r="F707" i="2"/>
  <c r="H707" i="2"/>
  <c r="J707" i="2"/>
  <c r="M707" i="2"/>
  <c r="C708" i="2"/>
  <c r="D708" i="2"/>
  <c r="E708" i="2"/>
  <c r="F708" i="2"/>
  <c r="G708" i="2"/>
  <c r="H708" i="2"/>
  <c r="I708" i="2"/>
  <c r="J708" i="2"/>
  <c r="K708" i="2"/>
  <c r="L708" i="2"/>
  <c r="M708" i="2"/>
  <c r="N708" i="2"/>
  <c r="O708" i="2"/>
  <c r="P708" i="2"/>
  <c r="C709" i="2"/>
  <c r="D709" i="2"/>
  <c r="E709" i="2"/>
  <c r="F709" i="2"/>
  <c r="G709" i="2"/>
  <c r="H709" i="2"/>
  <c r="I709" i="2"/>
  <c r="J709" i="2"/>
  <c r="K709" i="2"/>
  <c r="L709" i="2"/>
  <c r="M709" i="2"/>
  <c r="N709" i="2"/>
  <c r="O709" i="2"/>
  <c r="P709" i="2"/>
  <c r="R709" i="2"/>
  <c r="D710" i="2"/>
  <c r="E710" i="2"/>
  <c r="F710" i="2"/>
  <c r="J710" i="2"/>
  <c r="P710" i="2"/>
  <c r="C711" i="2"/>
  <c r="D711" i="2"/>
  <c r="E711" i="2"/>
  <c r="F711" i="2"/>
  <c r="H711" i="2"/>
  <c r="I711" i="2"/>
  <c r="J711" i="2"/>
  <c r="L711" i="2"/>
  <c r="M711" i="2"/>
  <c r="N711" i="2"/>
  <c r="O711" i="2"/>
  <c r="P711" i="2"/>
  <c r="R711" i="2"/>
  <c r="D712" i="2"/>
  <c r="E712" i="2"/>
  <c r="F712" i="2"/>
  <c r="J712" i="2"/>
  <c r="P712" i="2"/>
  <c r="C713" i="2"/>
  <c r="D713" i="2"/>
  <c r="E713" i="2"/>
  <c r="F713" i="2"/>
  <c r="G713" i="2"/>
  <c r="H713" i="2"/>
  <c r="I713" i="2"/>
  <c r="J713" i="2"/>
  <c r="K713" i="2"/>
  <c r="L713" i="2"/>
  <c r="M713" i="2"/>
  <c r="N713" i="2"/>
  <c r="O713" i="2"/>
  <c r="P713" i="2"/>
  <c r="R713" i="2"/>
  <c r="C714" i="2"/>
  <c r="D714" i="2"/>
  <c r="E714" i="2"/>
  <c r="F714" i="2"/>
  <c r="G714" i="2"/>
  <c r="H714" i="2"/>
  <c r="I714" i="2"/>
  <c r="J714" i="2"/>
  <c r="K714" i="2"/>
  <c r="L714" i="2"/>
  <c r="M714" i="2"/>
  <c r="N714" i="2"/>
  <c r="O714" i="2"/>
  <c r="P714" i="2"/>
  <c r="R714" i="2"/>
  <c r="R721" i="2" s="1"/>
  <c r="R33" i="2" s="1"/>
  <c r="D715" i="2"/>
  <c r="E715" i="2"/>
  <c r="F715" i="2"/>
  <c r="J715" i="2"/>
  <c r="P715" i="2"/>
  <c r="D716" i="2"/>
  <c r="E716" i="2"/>
  <c r="F716" i="2"/>
  <c r="I716" i="2"/>
  <c r="J716" i="2"/>
  <c r="P716" i="2"/>
  <c r="D717" i="2"/>
  <c r="E717" i="2"/>
  <c r="F717" i="2"/>
  <c r="H717" i="2"/>
  <c r="J717" i="2"/>
  <c r="P717" i="2"/>
  <c r="R717" i="2"/>
  <c r="C718" i="2"/>
  <c r="D718" i="2"/>
  <c r="E718" i="2"/>
  <c r="F718" i="2"/>
  <c r="G718" i="2"/>
  <c r="H718" i="2"/>
  <c r="I718" i="2"/>
  <c r="J718" i="2"/>
  <c r="K718" i="2"/>
  <c r="L718" i="2"/>
  <c r="M718" i="2"/>
  <c r="N718" i="2"/>
  <c r="O718" i="2"/>
  <c r="P718" i="2"/>
  <c r="R718" i="2"/>
  <c r="D719" i="2"/>
  <c r="F719" i="2"/>
  <c r="H719" i="2"/>
  <c r="I719" i="2"/>
  <c r="J719" i="2"/>
  <c r="L719" i="2"/>
  <c r="M719" i="2"/>
  <c r="P719" i="2"/>
  <c r="P721" i="2"/>
  <c r="P33" i="2" s="1"/>
  <c r="W17" i="19"/>
  <c r="K214" i="2"/>
  <c r="K116" i="2"/>
  <c r="K165" i="2"/>
  <c r="R20" i="19"/>
  <c r="K263" i="2"/>
  <c r="K361" i="2"/>
  <c r="K460" i="2"/>
  <c r="K509" i="2"/>
  <c r="K558" i="2"/>
  <c r="K656" i="2"/>
  <c r="S50" i="19"/>
  <c r="S95" i="19"/>
  <c r="U60" i="19"/>
  <c r="G63" i="19"/>
  <c r="K64" i="19"/>
  <c r="O64" i="19" s="1"/>
  <c r="L64" i="19"/>
  <c r="M64" i="19"/>
  <c r="R64" i="19"/>
  <c r="K65" i="19"/>
  <c r="O65" i="19" s="1"/>
  <c r="L65" i="19"/>
  <c r="M65" i="19"/>
  <c r="R65" i="19" s="1"/>
  <c r="N65" i="19"/>
  <c r="K66" i="19"/>
  <c r="O66" i="19"/>
  <c r="L66" i="19"/>
  <c r="M66" i="19"/>
  <c r="R66" i="19" s="1"/>
  <c r="N66" i="19"/>
  <c r="K67" i="19"/>
  <c r="O67" i="19" s="1"/>
  <c r="L67" i="19"/>
  <c r="M67" i="19"/>
  <c r="R67" i="19"/>
  <c r="N67" i="19"/>
  <c r="K68" i="19"/>
  <c r="O68" i="19" s="1"/>
  <c r="L68" i="19"/>
  <c r="M68" i="19"/>
  <c r="R68" i="19" s="1"/>
  <c r="N68" i="19"/>
  <c r="G69" i="19"/>
  <c r="R69" i="19"/>
  <c r="K70" i="19"/>
  <c r="L70" i="19"/>
  <c r="M70" i="19"/>
  <c r="R70" i="19"/>
  <c r="N70" i="19"/>
  <c r="O70" i="19"/>
  <c r="K71" i="19"/>
  <c r="O71" i="19" s="1"/>
  <c r="L71" i="19"/>
  <c r="M71" i="19"/>
  <c r="R71" i="19" s="1"/>
  <c r="N71" i="19"/>
  <c r="U72" i="19"/>
  <c r="C73" i="19"/>
  <c r="C20" i="19" s="1"/>
  <c r="E73" i="19"/>
  <c r="F73" i="19"/>
  <c r="F20" i="19" s="1"/>
  <c r="I73" i="19"/>
  <c r="I20" i="19"/>
  <c r="U73" i="19"/>
  <c r="O75" i="19"/>
  <c r="O120" i="19" s="1"/>
  <c r="G108" i="19"/>
  <c r="G109" i="19"/>
  <c r="I109" i="19" s="1"/>
  <c r="G110" i="19"/>
  <c r="I110" i="19"/>
  <c r="G111" i="19"/>
  <c r="I111" i="19"/>
  <c r="N111" i="19" s="1"/>
  <c r="G112" i="19"/>
  <c r="K112" i="19"/>
  <c r="G113" i="19"/>
  <c r="K113" i="19" s="1"/>
  <c r="G114" i="19"/>
  <c r="K114" i="19"/>
  <c r="G115" i="19"/>
  <c r="G116" i="19"/>
  <c r="K116" i="19" s="1"/>
  <c r="C118" i="19"/>
  <c r="C23" i="19" s="1"/>
  <c r="C312" i="2" s="1"/>
  <c r="E118" i="19"/>
  <c r="E23" i="19" s="1"/>
  <c r="R118" i="19"/>
  <c r="R23" i="19"/>
  <c r="R312" i="2" s="1"/>
  <c r="U118" i="19"/>
  <c r="O187" i="27"/>
  <c r="L111" i="33"/>
  <c r="L21" i="33" s="1"/>
  <c r="L125" i="2" s="1"/>
  <c r="K436" i="36"/>
  <c r="K32" i="36"/>
  <c r="K717" i="2" s="1"/>
  <c r="K342" i="36"/>
  <c r="K294" i="36"/>
  <c r="K115" i="36"/>
  <c r="K126" i="36" s="1"/>
  <c r="K19" i="36" s="1"/>
  <c r="K177" i="2" s="1"/>
  <c r="R316" i="34"/>
  <c r="R324" i="34" s="1"/>
  <c r="R26" i="34" s="1"/>
  <c r="R470" i="2" s="1"/>
  <c r="G63" i="35"/>
  <c r="G68" i="35"/>
  <c r="G18" i="35" s="1"/>
  <c r="G225" i="2" s="1"/>
  <c r="K105" i="25"/>
  <c r="K115" i="25" s="1"/>
  <c r="J115" i="25"/>
  <c r="K195" i="35"/>
  <c r="K191" i="35"/>
  <c r="K197" i="35" s="1"/>
  <c r="K22" i="35" s="1"/>
  <c r="J73" i="25"/>
  <c r="J18" i="25" s="1"/>
  <c r="J228" i="2" s="1"/>
  <c r="K63" i="25"/>
  <c r="K69" i="25"/>
  <c r="I73" i="25"/>
  <c r="I18" i="25" s="1"/>
  <c r="I228" i="2" s="1"/>
  <c r="J323" i="25"/>
  <c r="J28" i="25" s="1"/>
  <c r="R69" i="25"/>
  <c r="R73" i="25"/>
  <c r="R18" i="25" s="1"/>
  <c r="R228" i="2" s="1"/>
  <c r="K232" i="18"/>
  <c r="K239" i="18" s="1"/>
  <c r="K26" i="18" s="1"/>
  <c r="K463" i="2" s="1"/>
  <c r="J239" i="18"/>
  <c r="J26" i="18"/>
  <c r="J463" i="2" s="1"/>
  <c r="K279" i="29"/>
  <c r="C382" i="30"/>
  <c r="C424" i="30" s="1"/>
  <c r="K244" i="27"/>
  <c r="K28" i="27"/>
  <c r="K560" i="2" s="1"/>
  <c r="G28" i="28"/>
  <c r="G559" i="2" s="1"/>
  <c r="C559" i="2"/>
  <c r="O156" i="28"/>
  <c r="O22" i="28" s="1"/>
  <c r="O264" i="2" s="1"/>
  <c r="G244" i="27"/>
  <c r="G28" i="27"/>
  <c r="G560" i="2" s="1"/>
  <c r="R189" i="27"/>
  <c r="G325" i="30"/>
  <c r="G30" i="30" s="1"/>
  <c r="G662" i="2" s="1"/>
  <c r="O118" i="30"/>
  <c r="O22" i="30"/>
  <c r="O269" i="2" s="1"/>
  <c r="G366" i="30"/>
  <c r="G32" i="30" s="1"/>
  <c r="G711" i="2" s="1"/>
  <c r="G243" i="30"/>
  <c r="G27" i="30"/>
  <c r="G515" i="2" s="1"/>
  <c r="N147" i="33"/>
  <c r="O154" i="33"/>
  <c r="O22" i="33" s="1"/>
  <c r="O272" i="2" s="1"/>
  <c r="R317" i="33"/>
  <c r="R322" i="33" s="1"/>
  <c r="R30" i="33" s="1"/>
  <c r="R665" i="2" s="1"/>
  <c r="N72" i="34"/>
  <c r="N18" i="34" s="1"/>
  <c r="N224" i="2" s="1"/>
  <c r="J392" i="36"/>
  <c r="J28" i="36"/>
  <c r="J570" i="2" s="1"/>
  <c r="K382" i="36"/>
  <c r="J258" i="36"/>
  <c r="K247" i="36"/>
  <c r="O68" i="35"/>
  <c r="O18" i="35" s="1"/>
  <c r="O225" i="2" s="1"/>
  <c r="G323" i="25"/>
  <c r="G28" i="25" s="1"/>
  <c r="G572" i="2" s="1"/>
  <c r="M324" i="34"/>
  <c r="M26" i="34" s="1"/>
  <c r="M470" i="2" s="1"/>
  <c r="J366" i="25"/>
  <c r="C300" i="25"/>
  <c r="C383" i="25" s="1"/>
  <c r="C343" i="25"/>
  <c r="K157" i="25"/>
  <c r="K406" i="25"/>
  <c r="K32" i="25" s="1"/>
  <c r="K719" i="2" s="1"/>
  <c r="G361" i="35"/>
  <c r="G27" i="35"/>
  <c r="G520" i="2" s="1"/>
  <c r="K283" i="37"/>
  <c r="K26" i="37" s="1"/>
  <c r="K473" i="2" s="1"/>
  <c r="I715" i="2"/>
  <c r="I721" i="2" s="1"/>
  <c r="I33" i="2" s="1"/>
  <c r="G197" i="35"/>
  <c r="C68" i="35"/>
  <c r="C18" i="35" s="1"/>
  <c r="C225" i="2" s="1"/>
  <c r="G402" i="35"/>
  <c r="G28" i="35" s="1"/>
  <c r="G569" i="2" s="1"/>
  <c r="K321" i="35"/>
  <c r="K26" i="35" s="1"/>
  <c r="K471" i="2" s="1"/>
  <c r="K63" i="35"/>
  <c r="K366" i="25"/>
  <c r="G242" i="25"/>
  <c r="G23" i="25"/>
  <c r="G326" i="2" s="1"/>
  <c r="O198" i="31"/>
  <c r="O22" i="31" s="1"/>
  <c r="O270" i="2" s="1"/>
  <c r="L118" i="30"/>
  <c r="L22" i="30" s="1"/>
  <c r="L269" i="2" s="1"/>
  <c r="L199" i="25"/>
  <c r="L22" i="25" s="1"/>
  <c r="L277" i="2" s="1"/>
  <c r="L156" i="28"/>
  <c r="L22" i="28" s="1"/>
  <c r="O198" i="37"/>
  <c r="O22" i="37" s="1"/>
  <c r="O276" i="2" s="1"/>
  <c r="K156" i="28"/>
  <c r="K22" i="28" s="1"/>
  <c r="K264" i="2" s="1"/>
  <c r="O73" i="25"/>
  <c r="O18" i="25" s="1"/>
  <c r="O228" i="2" s="1"/>
  <c r="O116" i="31"/>
  <c r="O19" i="31" s="1"/>
  <c r="O172" i="2" s="1"/>
  <c r="P77" i="2"/>
  <c r="G21" i="28"/>
  <c r="G117" i="2" s="1"/>
  <c r="G157" i="25"/>
  <c r="G20" i="25" s="1"/>
  <c r="G81" i="2" s="1"/>
  <c r="C20" i="25"/>
  <c r="C81" i="2"/>
  <c r="G20" i="28"/>
  <c r="G68" i="2"/>
  <c r="C68" i="2"/>
  <c r="L197" i="28"/>
  <c r="L23" i="28" s="1"/>
  <c r="L313" i="2" s="1"/>
  <c r="L242" i="25"/>
  <c r="L23" i="25"/>
  <c r="L326" i="2" s="1"/>
  <c r="L242" i="37"/>
  <c r="L23" i="37" s="1"/>
  <c r="L325" i="2" s="1"/>
  <c r="I81" i="36"/>
  <c r="I18" i="36" s="1"/>
  <c r="I226" i="2" s="1"/>
  <c r="K258" i="36"/>
  <c r="K23" i="36" s="1"/>
  <c r="K324" i="2" s="1"/>
  <c r="P125" i="2"/>
  <c r="G195" i="33"/>
  <c r="G26" i="33" s="1"/>
  <c r="G469" i="2" s="1"/>
  <c r="O244" i="27"/>
  <c r="O28" i="27" s="1"/>
  <c r="O560" i="2" s="1"/>
  <c r="L323" i="25"/>
  <c r="L28" i="25" s="1"/>
  <c r="L572" i="2" s="1"/>
  <c r="L402" i="35"/>
  <c r="L28" i="35"/>
  <c r="L569" i="2" s="1"/>
  <c r="R570" i="2"/>
  <c r="I570" i="2"/>
  <c r="K324" i="37"/>
  <c r="K28" i="37" s="1"/>
  <c r="K571" i="2" s="1"/>
  <c r="K323" i="25"/>
  <c r="I572" i="2"/>
  <c r="L405" i="34"/>
  <c r="L30" i="34" s="1"/>
  <c r="L666" i="2" s="1"/>
  <c r="P317" i="33"/>
  <c r="K73" i="25"/>
  <c r="K18" i="25"/>
  <c r="K228" i="2" s="1"/>
  <c r="G73" i="25"/>
  <c r="G18" i="25" s="1"/>
  <c r="G228" i="2" s="1"/>
  <c r="H375" i="2"/>
  <c r="K24" i="25"/>
  <c r="K375" i="2" s="1"/>
  <c r="K169" i="36"/>
  <c r="K20" i="36" s="1"/>
  <c r="K79" i="2" s="1"/>
  <c r="G406" i="25"/>
  <c r="G32" i="25" s="1"/>
  <c r="G719" i="2" s="1"/>
  <c r="G115" i="25"/>
  <c r="G19" i="25" s="1"/>
  <c r="G179" i="2" s="1"/>
  <c r="G117" i="37"/>
  <c r="G19" i="37" s="1"/>
  <c r="G178" i="2" s="1"/>
  <c r="L392" i="36"/>
  <c r="L28" i="36"/>
  <c r="L570" i="2" s="1"/>
  <c r="L304" i="36"/>
  <c r="L24" i="36" s="1"/>
  <c r="L373" i="2" s="1"/>
  <c r="G258" i="36"/>
  <c r="G23" i="36" s="1"/>
  <c r="G324" i="2" s="1"/>
  <c r="L126" i="36"/>
  <c r="L19" i="36" s="1"/>
  <c r="L177" i="2" s="1"/>
  <c r="L445" i="35"/>
  <c r="L32" i="35"/>
  <c r="L716" i="2" s="1"/>
  <c r="G283" i="34"/>
  <c r="G24" i="34" s="1"/>
  <c r="G371" i="2" s="1"/>
  <c r="L244" i="27"/>
  <c r="L28" i="27" s="1"/>
  <c r="L560" i="2" s="1"/>
  <c r="L202" i="27"/>
  <c r="L26" i="27" s="1"/>
  <c r="L462" i="2" s="1"/>
  <c r="G202" i="27"/>
  <c r="G26" i="27" s="1"/>
  <c r="C461" i="2"/>
  <c r="G240" i="28"/>
  <c r="G24" i="28" s="1"/>
  <c r="G362" i="2" s="1"/>
  <c r="L251" i="29"/>
  <c r="L26" i="29"/>
  <c r="L465" i="2" s="1"/>
  <c r="L437" i="29"/>
  <c r="L21" i="29" s="1"/>
  <c r="L121" i="2" s="1"/>
  <c r="G73" i="22"/>
  <c r="G20" i="22" s="1"/>
  <c r="O238" i="22"/>
  <c r="O30" i="22" s="1"/>
  <c r="O660" i="2" s="1"/>
  <c r="O115" i="22"/>
  <c r="O23" i="22" s="1"/>
  <c r="O316" i="2" s="1"/>
  <c r="N365" i="2"/>
  <c r="N24" i="22"/>
  <c r="K196" i="18"/>
  <c r="K24" i="18" s="1"/>
  <c r="K364" i="2" s="1"/>
  <c r="G321" i="18"/>
  <c r="G21" i="18" s="1"/>
  <c r="G119" i="2" s="1"/>
  <c r="K72" i="18"/>
  <c r="K20" i="18" s="1"/>
  <c r="G156" i="18"/>
  <c r="G23" i="18"/>
  <c r="G315" i="2" s="1"/>
  <c r="C315" i="2"/>
  <c r="C657" i="2"/>
  <c r="G30" i="28"/>
  <c r="G657" i="2" s="1"/>
  <c r="G364" i="28"/>
  <c r="G608" i="2" s="1"/>
  <c r="G623" i="2" s="1"/>
  <c r="G30" i="2" s="1"/>
  <c r="G29" i="28"/>
  <c r="C608" i="2"/>
  <c r="C623" i="2" s="1"/>
  <c r="C30" i="2" s="1"/>
  <c r="L332" i="29"/>
  <c r="L341" i="29" s="1"/>
  <c r="L30" i="29" s="1"/>
  <c r="L661" i="2" s="1"/>
  <c r="G126" i="36"/>
  <c r="G19" i="36" s="1"/>
  <c r="G177" i="2" s="1"/>
  <c r="L446" i="34"/>
  <c r="L32" i="34" s="1"/>
  <c r="L715" i="2" s="1"/>
  <c r="G197" i="34"/>
  <c r="G22" i="34" s="1"/>
  <c r="G273" i="2" s="1"/>
  <c r="G191" i="32"/>
  <c r="G23" i="32" s="1"/>
  <c r="G320" i="2" s="1"/>
  <c r="K274" i="32"/>
  <c r="K30" i="32" s="1"/>
  <c r="K664" i="2" s="1"/>
  <c r="L152" i="32"/>
  <c r="L22" i="32" s="1"/>
  <c r="L271" i="2" s="1"/>
  <c r="L30" i="32"/>
  <c r="L664" i="2"/>
  <c r="L232" i="32"/>
  <c r="L26" i="32" s="1"/>
  <c r="L468" i="2" s="1"/>
  <c r="G274" i="32"/>
  <c r="G30" i="32" s="1"/>
  <c r="G664" i="2" s="1"/>
  <c r="O191" i="32"/>
  <c r="O23" i="32" s="1"/>
  <c r="O320" i="2" s="1"/>
  <c r="L23" i="32"/>
  <c r="L320" i="2" s="1"/>
  <c r="G311" i="32"/>
  <c r="G24" i="32" s="1"/>
  <c r="G369" i="2" s="1"/>
  <c r="G113" i="32"/>
  <c r="G21" i="32" s="1"/>
  <c r="G124" i="2" s="1"/>
  <c r="K300" i="32"/>
  <c r="K311" i="32"/>
  <c r="K24" i="32" s="1"/>
  <c r="K369" i="2" s="1"/>
  <c r="R661" i="2"/>
  <c r="G324" i="31"/>
  <c r="G32" i="31" s="1"/>
  <c r="G712" i="2" s="1"/>
  <c r="G663" i="2"/>
  <c r="G516" i="2"/>
  <c r="K324" i="31"/>
  <c r="K32" i="31" s="1"/>
  <c r="K712" i="2" s="1"/>
  <c r="O324" i="31"/>
  <c r="O32" i="31" s="1"/>
  <c r="O712" i="2" s="1"/>
  <c r="G282" i="31"/>
  <c r="G26" i="31" s="1"/>
  <c r="G467" i="2" s="1"/>
  <c r="G240" i="31"/>
  <c r="G24" i="31" s="1"/>
  <c r="G368" i="2" s="1"/>
  <c r="O288" i="31"/>
  <c r="O330" i="31" s="1"/>
  <c r="O370" i="31" s="1"/>
  <c r="O204" i="31"/>
  <c r="O246" i="31" s="1"/>
  <c r="O289" i="31"/>
  <c r="O331" i="31" s="1"/>
  <c r="O371" i="31" s="1"/>
  <c r="O205" i="31"/>
  <c r="O247" i="31" s="1"/>
  <c r="G27" i="34"/>
  <c r="G519" i="2"/>
  <c r="J69" i="2"/>
  <c r="J72" i="2"/>
  <c r="R121" i="2"/>
  <c r="K285" i="27"/>
  <c r="K23" i="27" s="1"/>
  <c r="K314" i="2" s="1"/>
  <c r="P34" i="27"/>
  <c r="M511" i="2"/>
  <c r="K453" i="27"/>
  <c r="K32" i="27" s="1"/>
  <c r="K707" i="2" s="1"/>
  <c r="K411" i="27"/>
  <c r="K30" i="27" s="1"/>
  <c r="K658" i="2" s="1"/>
  <c r="N327" i="27"/>
  <c r="N25" i="27" s="1"/>
  <c r="N413" i="2" s="1"/>
  <c r="N427" i="2" s="1"/>
  <c r="N26" i="2" s="1"/>
  <c r="K327" i="27"/>
  <c r="K25" i="27" s="1"/>
  <c r="K413" i="2" s="1"/>
  <c r="K427" i="2" s="1"/>
  <c r="K26" i="2" s="1"/>
  <c r="G327" i="27"/>
  <c r="G25" i="27" s="1"/>
  <c r="G413" i="2" s="1"/>
  <c r="G427" i="2" s="1"/>
  <c r="G26" i="2" s="1"/>
  <c r="H71" i="2"/>
  <c r="N436" i="36"/>
  <c r="N32" i="36"/>
  <c r="N717" i="2" s="1"/>
  <c r="N195" i="22"/>
  <c r="N26" i="22"/>
  <c r="N464" i="2" s="1"/>
  <c r="N453" i="27"/>
  <c r="N32" i="27" s="1"/>
  <c r="N707" i="2" s="1"/>
  <c r="I67" i="2"/>
  <c r="I68" i="2"/>
  <c r="I108" i="19"/>
  <c r="J572" i="2"/>
  <c r="K28" i="25"/>
  <c r="K572" i="2" s="1"/>
  <c r="R34" i="19"/>
  <c r="R67" i="2"/>
  <c r="K19" i="27"/>
  <c r="K167" i="2" s="1"/>
  <c r="G167" i="2"/>
  <c r="J34" i="18"/>
  <c r="J70" i="2"/>
  <c r="R202" i="27"/>
  <c r="R26" i="27" s="1"/>
  <c r="I70" i="2"/>
  <c r="H70" i="2"/>
  <c r="F365" i="2"/>
  <c r="I34" i="22"/>
  <c r="F70" i="2"/>
  <c r="G160" i="27"/>
  <c r="G24" i="27" s="1"/>
  <c r="G363" i="2" s="1"/>
  <c r="K364" i="28"/>
  <c r="K29" i="28" s="1"/>
  <c r="K608" i="2" s="1"/>
  <c r="K623" i="2" s="1"/>
  <c r="K30" i="2" s="1"/>
  <c r="D34" i="22"/>
  <c r="D464" i="2"/>
  <c r="H68" i="2"/>
  <c r="M202" i="27"/>
  <c r="M26" i="27" s="1"/>
  <c r="K158" i="30"/>
  <c r="K24" i="30" s="1"/>
  <c r="K367" i="2" s="1"/>
  <c r="K304" i="36"/>
  <c r="K24" i="36" s="1"/>
  <c r="K373" i="2" s="1"/>
  <c r="O197" i="28"/>
  <c r="O23" i="28" s="1"/>
  <c r="O313" i="2" s="1"/>
  <c r="E34" i="28"/>
  <c r="E68" i="2"/>
  <c r="O392" i="29"/>
  <c r="O32" i="29" s="1"/>
  <c r="O710" i="2" s="1"/>
  <c r="K338" i="36"/>
  <c r="G166" i="29"/>
  <c r="G23" i="29" s="1"/>
  <c r="G317" i="2" s="1"/>
  <c r="O190" i="27"/>
  <c r="O202" i="27"/>
  <c r="O26" i="27" s="1"/>
  <c r="O462" i="2" s="1"/>
  <c r="K392" i="29"/>
  <c r="K32" i="29"/>
  <c r="K710" i="2" s="1"/>
  <c r="G341" i="29"/>
  <c r="G30" i="29" s="1"/>
  <c r="G661" i="2" s="1"/>
  <c r="K166" i="29"/>
  <c r="K23" i="29" s="1"/>
  <c r="K317" i="2" s="1"/>
  <c r="G392" i="29"/>
  <c r="G32" i="29" s="1"/>
  <c r="G710" i="2" s="1"/>
  <c r="J34" i="29"/>
  <c r="D34" i="29"/>
  <c r="D72" i="2"/>
  <c r="K341" i="29"/>
  <c r="K30" i="29" s="1"/>
  <c r="K661" i="2" s="1"/>
  <c r="R68" i="2"/>
  <c r="G111" i="33"/>
  <c r="G21" i="33" s="1"/>
  <c r="G125" i="2" s="1"/>
  <c r="D34" i="28"/>
  <c r="D264" i="2"/>
  <c r="G348" i="36"/>
  <c r="G26" i="36" s="1"/>
  <c r="G472" i="2" s="1"/>
  <c r="K208" i="29"/>
  <c r="K24" i="29" s="1"/>
  <c r="K366" i="2" s="1"/>
  <c r="O166" i="29"/>
  <c r="O23" i="29" s="1"/>
  <c r="O317" i="2" s="1"/>
  <c r="O200" i="30"/>
  <c r="O26" i="30" s="1"/>
  <c r="O466" i="2" s="1"/>
  <c r="G283" i="25"/>
  <c r="G26" i="25" s="1"/>
  <c r="G474" i="2" s="1"/>
  <c r="K242" i="37"/>
  <c r="K23" i="37" s="1"/>
  <c r="K325" i="2" s="1"/>
  <c r="O446" i="34"/>
  <c r="O32" i="34" s="1"/>
  <c r="O715" i="2" s="1"/>
  <c r="G111" i="35"/>
  <c r="G19" i="35" s="1"/>
  <c r="G176" i="2" s="1"/>
  <c r="G366" i="25"/>
  <c r="G24" i="25" s="1"/>
  <c r="G375" i="2" s="1"/>
  <c r="J436" i="36"/>
  <c r="G304" i="36"/>
  <c r="G24" i="36" s="1"/>
  <c r="G373" i="2" s="1"/>
  <c r="J126" i="36"/>
  <c r="J19" i="36" s="1"/>
  <c r="J177" i="2" s="1"/>
  <c r="K365" i="37"/>
  <c r="K24" i="37" s="1"/>
  <c r="K374" i="2" s="1"/>
  <c r="G324" i="37"/>
  <c r="G28" i="37" s="1"/>
  <c r="G571" i="2" s="1"/>
  <c r="O436" i="36"/>
  <c r="O32" i="36" s="1"/>
  <c r="O717" i="2"/>
  <c r="G365" i="37"/>
  <c r="G24" i="37" s="1"/>
  <c r="G374" i="2" s="1"/>
  <c r="N337" i="2"/>
  <c r="N385" i="2" s="1"/>
  <c r="N436" i="2" s="1"/>
  <c r="N485" i="2" s="1"/>
  <c r="N533" i="2" s="1"/>
  <c r="N583" i="2" s="1"/>
  <c r="N632" i="2" s="1"/>
  <c r="N680" i="2" s="1"/>
  <c r="N729" i="2" s="1"/>
  <c r="N287" i="2"/>
  <c r="L208" i="29"/>
  <c r="L24" i="29" s="1"/>
  <c r="L366" i="2" s="1"/>
  <c r="R71" i="2"/>
  <c r="L258" i="36"/>
  <c r="L23" i="36" s="1"/>
  <c r="L324" i="2" s="1"/>
  <c r="C71" i="2"/>
  <c r="G195" i="22"/>
  <c r="G26" i="22" s="1"/>
  <c r="G464" i="2" s="1"/>
  <c r="O290" i="37"/>
  <c r="O331" i="37" s="1"/>
  <c r="O373" i="37" s="1"/>
  <c r="N285" i="27"/>
  <c r="N23" i="27" s="1"/>
  <c r="N314" i="2" s="1"/>
  <c r="L214" i="36"/>
  <c r="L22" i="36" s="1"/>
  <c r="L275" i="2" s="1"/>
  <c r="L118" i="19"/>
  <c r="L23" i="19" s="1"/>
  <c r="N208" i="29"/>
  <c r="N366" i="2" s="1"/>
  <c r="N411" i="27"/>
  <c r="N30" i="27" s="1"/>
  <c r="N658" i="2" s="1"/>
  <c r="I314" i="2"/>
  <c r="N154" i="33"/>
  <c r="N22" i="33" s="1"/>
  <c r="N272" i="2" s="1"/>
  <c r="R314" i="2"/>
  <c r="K114" i="34"/>
  <c r="K19" i="34" s="1"/>
  <c r="K175" i="2" s="1"/>
  <c r="G453" i="27"/>
  <c r="G32" i="27" s="1"/>
  <c r="G707" i="2" s="1"/>
  <c r="G369" i="27"/>
  <c r="G27" i="27" s="1"/>
  <c r="G511" i="2" s="1"/>
  <c r="E314" i="2"/>
  <c r="G314" i="2"/>
  <c r="C314" i="2"/>
  <c r="G437" i="29"/>
  <c r="G21" i="29" s="1"/>
  <c r="E465" i="2"/>
  <c r="E34" i="22"/>
  <c r="E464" i="2"/>
  <c r="G114" i="34"/>
  <c r="G19" i="34" s="1"/>
  <c r="G175" i="2" s="1"/>
  <c r="G73" i="32"/>
  <c r="G20" i="32" s="1"/>
  <c r="G75" i="2" s="1"/>
  <c r="E574" i="2"/>
  <c r="E29" i="2" s="1"/>
  <c r="M322" i="33"/>
  <c r="M30" i="33" s="1"/>
  <c r="M665" i="2" s="1"/>
  <c r="H34" i="22"/>
  <c r="J328" i="2"/>
  <c r="J24" i="2" s="1"/>
  <c r="K69" i="19"/>
  <c r="K73" i="19" s="1"/>
  <c r="K20" i="19" s="1"/>
  <c r="H328" i="2"/>
  <c r="H24" i="2" s="1"/>
  <c r="E279" i="2"/>
  <c r="E23" i="2" s="1"/>
  <c r="E721" i="2"/>
  <c r="E33" i="2" s="1"/>
  <c r="I181" i="2"/>
  <c r="I20" i="2" s="1"/>
  <c r="D230" i="2"/>
  <c r="D19" i="2" s="1"/>
  <c r="E525" i="2"/>
  <c r="E28" i="2" s="1"/>
  <c r="F672" i="2"/>
  <c r="F31" i="2" s="1"/>
  <c r="Q672" i="2"/>
  <c r="Q31" i="2" s="1"/>
  <c r="N69" i="33"/>
  <c r="N20" i="33" s="1"/>
  <c r="N76" i="2" s="1"/>
  <c r="N323" i="28"/>
  <c r="N28" i="28" s="1"/>
  <c r="N559" i="2" s="1"/>
  <c r="O118" i="19"/>
  <c r="O23" i="19" s="1"/>
  <c r="O312" i="2" s="1"/>
  <c r="O328" i="2" s="1"/>
  <c r="O24" i="2" s="1"/>
  <c r="K156" i="34"/>
  <c r="K20" i="34" s="1"/>
  <c r="K77" i="2" s="1"/>
  <c r="H81" i="2"/>
  <c r="K20" i="25"/>
  <c r="K81" i="2" s="1"/>
  <c r="K157" i="37"/>
  <c r="K20" i="37" s="1"/>
  <c r="K80" i="2" s="1"/>
  <c r="H72" i="2"/>
  <c r="K157" i="31"/>
  <c r="K20" i="31" s="1"/>
  <c r="K74" i="2" s="1"/>
  <c r="K69" i="37"/>
  <c r="K73" i="37" s="1"/>
  <c r="K18" i="37" s="1"/>
  <c r="I73" i="37"/>
  <c r="I18" i="37" s="1"/>
  <c r="I227" i="2" s="1"/>
  <c r="K69" i="33"/>
  <c r="K20" i="33" s="1"/>
  <c r="K76" i="2" s="1"/>
  <c r="G77" i="27"/>
  <c r="G20" i="27" s="1"/>
  <c r="G69" i="2" s="1"/>
  <c r="H69" i="2"/>
  <c r="K79" i="29"/>
  <c r="K20" i="29"/>
  <c r="K72" i="2" s="1"/>
  <c r="I72" i="2"/>
  <c r="I277" i="2"/>
  <c r="H268" i="2"/>
  <c r="J34" i="28"/>
  <c r="J264" i="2"/>
  <c r="R122" i="2"/>
  <c r="R69" i="2"/>
  <c r="K22" i="25"/>
  <c r="K277" i="2" s="1"/>
  <c r="H277" i="2"/>
  <c r="K198" i="37"/>
  <c r="K22" i="37" s="1"/>
  <c r="K276" i="2" s="1"/>
  <c r="H266" i="2"/>
  <c r="J265" i="2"/>
  <c r="J34" i="27"/>
  <c r="H265" i="2"/>
  <c r="M67" i="2"/>
  <c r="N155" i="35"/>
  <c r="N20" i="35" s="1"/>
  <c r="N78" i="2" s="1"/>
  <c r="L240" i="34"/>
  <c r="L23" i="34" s="1"/>
  <c r="L322" i="2" s="1"/>
  <c r="G156" i="34"/>
  <c r="G20" i="34"/>
  <c r="G77" i="2" s="1"/>
  <c r="G72" i="34"/>
  <c r="G18" i="34" s="1"/>
  <c r="G224" i="2" s="1"/>
  <c r="G69" i="33"/>
  <c r="G20" i="33" s="1"/>
  <c r="G76" i="2" s="1"/>
  <c r="N274" i="32"/>
  <c r="N30" i="32" s="1"/>
  <c r="N664" i="2" s="1"/>
  <c r="N191" i="32"/>
  <c r="N23" i="32" s="1"/>
  <c r="N320" i="2" s="1"/>
  <c r="G79" i="29"/>
  <c r="G20" i="29" s="1"/>
  <c r="G72" i="2" s="1"/>
  <c r="E72" i="2"/>
  <c r="E34" i="29"/>
  <c r="N118" i="27"/>
  <c r="N22" i="27" s="1"/>
  <c r="E69" i="2"/>
  <c r="C69" i="2"/>
  <c r="H465" i="2"/>
  <c r="G199" i="25"/>
  <c r="G22" i="25" s="1"/>
  <c r="G277" i="2" s="1"/>
  <c r="G198" i="37"/>
  <c r="G22" i="37" s="1"/>
  <c r="G276" i="2" s="1"/>
  <c r="G157" i="37"/>
  <c r="G20" i="37" s="1"/>
  <c r="G80" i="2" s="1"/>
  <c r="N122" i="29"/>
  <c r="N22" i="29" s="1"/>
  <c r="N268" i="2" s="1"/>
  <c r="N156" i="28"/>
  <c r="N22" i="28" s="1"/>
  <c r="N264" i="2" s="1"/>
  <c r="N118" i="30"/>
  <c r="N22" i="30" s="1"/>
  <c r="N269" i="2" s="1"/>
  <c r="N195" i="33"/>
  <c r="N26" i="33" s="1"/>
  <c r="N469" i="2" s="1"/>
  <c r="N111" i="33"/>
  <c r="N21" i="33"/>
  <c r="N125" i="2" s="1"/>
  <c r="N198" i="31"/>
  <c r="N22" i="31" s="1"/>
  <c r="N270" i="2" s="1"/>
  <c r="Q367" i="2"/>
  <c r="Q377" i="2" s="1"/>
  <c r="Q25" i="2" s="1"/>
  <c r="Q181" i="2"/>
  <c r="Q20" i="2" s="1"/>
  <c r="N166" i="29"/>
  <c r="N23" i="29" s="1"/>
  <c r="N317" i="2" s="1"/>
  <c r="N79" i="29"/>
  <c r="N20" i="29" s="1"/>
  <c r="N72" i="2" s="1"/>
  <c r="N72" i="18"/>
  <c r="N20" i="18" s="1"/>
  <c r="N70" i="2" s="1"/>
  <c r="N244" i="27"/>
  <c r="N28" i="27" s="1"/>
  <c r="N560" i="2" s="1"/>
  <c r="N240" i="28"/>
  <c r="N24" i="28" s="1"/>
  <c r="N362" i="2"/>
  <c r="N74" i="28"/>
  <c r="N20" i="28" s="1"/>
  <c r="R265" i="2"/>
  <c r="R279" i="2" s="1"/>
  <c r="R23" i="2" s="1"/>
  <c r="I265" i="2"/>
  <c r="N265" i="2"/>
  <c r="N152" i="32"/>
  <c r="N22" i="32" s="1"/>
  <c r="N271" i="2" s="1"/>
  <c r="K198" i="31"/>
  <c r="K22" i="31" s="1"/>
  <c r="K270" i="2" s="1"/>
  <c r="O268" i="2"/>
  <c r="K122" i="29"/>
  <c r="K22" i="29" s="1"/>
  <c r="K268" i="2" s="1"/>
  <c r="R268" i="2"/>
  <c r="R34" i="29"/>
  <c r="I34" i="29"/>
  <c r="I268" i="2"/>
  <c r="O266" i="2"/>
  <c r="I34" i="18"/>
  <c r="I266" i="2"/>
  <c r="N266" i="2"/>
  <c r="I34" i="28"/>
  <c r="I264" i="2"/>
  <c r="I279" i="2" s="1"/>
  <c r="I23" i="2" s="1"/>
  <c r="N242" i="37"/>
  <c r="N23" i="37" s="1"/>
  <c r="N325" i="2" s="1"/>
  <c r="N281" i="35"/>
  <c r="N24" i="35" s="1"/>
  <c r="N240" i="31"/>
  <c r="N24" i="31" s="1"/>
  <c r="N73" i="31"/>
  <c r="N18" i="31"/>
  <c r="N221" i="2" s="1"/>
  <c r="N325" i="30"/>
  <c r="N30" i="30" s="1"/>
  <c r="N662" i="2" s="1"/>
  <c r="N158" i="30"/>
  <c r="N24" i="30" s="1"/>
  <c r="N77" i="27"/>
  <c r="N20" i="27"/>
  <c r="N69" i="2" s="1"/>
  <c r="N445" i="35"/>
  <c r="N32" i="35" s="1"/>
  <c r="N716" i="2" s="1"/>
  <c r="N365" i="34"/>
  <c r="N28" i="34"/>
  <c r="N568" i="2" s="1"/>
  <c r="N282" i="31"/>
  <c r="N26" i="31" s="1"/>
  <c r="N467" i="2" s="1"/>
  <c r="N437" i="29"/>
  <c r="N21" i="29" s="1"/>
  <c r="N392" i="29"/>
  <c r="N32" i="29" s="1"/>
  <c r="N710" i="2"/>
  <c r="N73" i="22"/>
  <c r="N20" i="22"/>
  <c r="N160" i="27"/>
  <c r="N24" i="27" s="1"/>
  <c r="N404" i="28"/>
  <c r="N30" i="28" s="1"/>
  <c r="N657" i="2" s="1"/>
  <c r="G152" i="32"/>
  <c r="G22" i="32" s="1"/>
  <c r="G271" i="2" s="1"/>
  <c r="G122" i="29"/>
  <c r="G22" i="29" s="1"/>
  <c r="F268" i="2"/>
  <c r="F34" i="29"/>
  <c r="C268" i="2"/>
  <c r="L72" i="2"/>
  <c r="M71" i="2"/>
  <c r="M34" i="22"/>
  <c r="L71" i="2"/>
  <c r="M70" i="2"/>
  <c r="L70" i="2"/>
  <c r="F265" i="2"/>
  <c r="F34" i="27"/>
  <c r="C265" i="2"/>
  <c r="L69" i="2"/>
  <c r="M69" i="2"/>
  <c r="F264" i="2"/>
  <c r="F34" i="28"/>
  <c r="G156" i="28"/>
  <c r="G22" i="28" s="1"/>
  <c r="C264" i="2"/>
  <c r="M68" i="2"/>
  <c r="M34" i="28"/>
  <c r="L68" i="2"/>
  <c r="M312" i="2"/>
  <c r="M34" i="19"/>
  <c r="L312" i="2"/>
  <c r="S423" i="30"/>
  <c r="S381" i="30"/>
  <c r="M672" i="2"/>
  <c r="M31" i="2" s="1"/>
  <c r="M133" i="2"/>
  <c r="M22" i="2" s="1"/>
  <c r="G118" i="30"/>
  <c r="G22" i="30"/>
  <c r="G269" i="2" s="1"/>
  <c r="N258" i="36"/>
  <c r="N23" i="36" s="1"/>
  <c r="N324" i="2" s="1"/>
  <c r="M181" i="2"/>
  <c r="M20" i="2" s="1"/>
  <c r="K274" i="2"/>
  <c r="G198" i="31"/>
  <c r="G22" i="31" s="1"/>
  <c r="G270" i="2" s="1"/>
  <c r="L266" i="2"/>
  <c r="F266" i="2"/>
  <c r="F279" i="2" s="1"/>
  <c r="F23" i="2" s="1"/>
  <c r="C465" i="2"/>
  <c r="E34" i="27"/>
  <c r="E462" i="2"/>
  <c r="C462" i="2"/>
  <c r="C34" i="27"/>
  <c r="G462" i="2"/>
  <c r="N199" i="25"/>
  <c r="N22" i="25" s="1"/>
  <c r="N277" i="2" s="1"/>
  <c r="N115" i="25"/>
  <c r="N19" i="25"/>
  <c r="N179" i="2" s="1"/>
  <c r="Q476" i="2"/>
  <c r="Q27" i="2" s="1"/>
  <c r="Q312" i="2"/>
  <c r="Q328" i="2" s="1"/>
  <c r="Q24" i="2" s="1"/>
  <c r="O202" i="22"/>
  <c r="O245" i="22"/>
  <c r="C34" i="29"/>
  <c r="C121" i="2"/>
  <c r="C133" i="2" s="1"/>
  <c r="C22" i="2" s="1"/>
  <c r="G121" i="2"/>
  <c r="N214" i="36"/>
  <c r="N22" i="36"/>
  <c r="N275" i="2" s="1"/>
  <c r="N126" i="36"/>
  <c r="N19" i="36" s="1"/>
  <c r="N177" i="2" s="1"/>
  <c r="N156" i="34"/>
  <c r="N20" i="34"/>
  <c r="N77" i="2" s="1"/>
  <c r="N114" i="34"/>
  <c r="N19" i="34" s="1"/>
  <c r="N175" i="2" s="1"/>
  <c r="Q77" i="2"/>
  <c r="Q83" i="2" s="1"/>
  <c r="Q21" i="2" s="1"/>
  <c r="Q76" i="2"/>
  <c r="N409" i="30"/>
  <c r="N21" i="30"/>
  <c r="N122" i="2" s="1"/>
  <c r="N113" i="32"/>
  <c r="N21" i="32" s="1"/>
  <c r="N202" i="27"/>
  <c r="N26" i="27" s="1"/>
  <c r="N232" i="32"/>
  <c r="N26" i="32"/>
  <c r="N468" i="2" s="1"/>
  <c r="N73" i="32"/>
  <c r="N20" i="32" s="1"/>
  <c r="O20" i="32"/>
  <c r="N251" i="29"/>
  <c r="N26" i="29"/>
  <c r="N465" i="2" s="1"/>
  <c r="N239" i="18"/>
  <c r="N26" i="18" s="1"/>
  <c r="N463" i="2" s="1"/>
  <c r="N364" i="28"/>
  <c r="N29" i="28" s="1"/>
  <c r="N608" i="2" s="1"/>
  <c r="N623" i="2" s="1"/>
  <c r="N30" i="2" s="1"/>
  <c r="N197" i="28"/>
  <c r="N23" i="28" s="1"/>
  <c r="G81" i="36"/>
  <c r="G18" i="36" s="1"/>
  <c r="G226" i="2" s="1"/>
  <c r="N324" i="37"/>
  <c r="N28" i="37" s="1"/>
  <c r="N571" i="2" s="1"/>
  <c r="N157" i="37"/>
  <c r="N20" i="37" s="1"/>
  <c r="N80" i="2" s="1"/>
  <c r="N348" i="36"/>
  <c r="N26" i="36" s="1"/>
  <c r="N472" i="2" s="1"/>
  <c r="N402" i="35"/>
  <c r="N28" i="35" s="1"/>
  <c r="N569" i="2" s="1"/>
  <c r="N574" i="2" s="1"/>
  <c r="N29" i="2" s="1"/>
  <c r="N238" i="35"/>
  <c r="N23" i="35" s="1"/>
  <c r="N323" i="2" s="1"/>
  <c r="N324" i="34"/>
  <c r="N26" i="34" s="1"/>
  <c r="N470" i="2" s="1"/>
  <c r="N240" i="34"/>
  <c r="N23" i="34" s="1"/>
  <c r="N322" i="2" s="1"/>
  <c r="N283" i="25"/>
  <c r="N26" i="25" s="1"/>
  <c r="N474" i="2" s="1"/>
  <c r="N157" i="25"/>
  <c r="N20" i="25" s="1"/>
  <c r="N81" i="2" s="1"/>
  <c r="H179" i="2"/>
  <c r="K19" i="25"/>
  <c r="K179" i="2" s="1"/>
  <c r="H181" i="2"/>
  <c r="H20" i="2" s="1"/>
  <c r="N73" i="25"/>
  <c r="N18" i="25" s="1"/>
  <c r="N228" i="2" s="1"/>
  <c r="N283" i="37"/>
  <c r="N26" i="37" s="1"/>
  <c r="N473" i="2" s="1"/>
  <c r="N198" i="37"/>
  <c r="N22" i="37" s="1"/>
  <c r="N276" i="2" s="1"/>
  <c r="H230" i="2"/>
  <c r="H19" i="2" s="1"/>
  <c r="G73" i="37"/>
  <c r="G18" i="37"/>
  <c r="G227" i="2" s="1"/>
  <c r="E230" i="2"/>
  <c r="E19" i="2"/>
  <c r="F181" i="2"/>
  <c r="F20" i="2"/>
  <c r="N73" i="37"/>
  <c r="N18" i="37"/>
  <c r="N227" i="2" s="1"/>
  <c r="N392" i="36"/>
  <c r="N28" i="36" s="1"/>
  <c r="N570" i="2" s="1"/>
  <c r="N304" i="36"/>
  <c r="N24" i="36" s="1"/>
  <c r="N373" i="2" s="1"/>
  <c r="N169" i="36"/>
  <c r="N20" i="36" s="1"/>
  <c r="N79" i="2" s="1"/>
  <c r="K81" i="36"/>
  <c r="K18" i="36" s="1"/>
  <c r="N321" i="35"/>
  <c r="N26" i="35" s="1"/>
  <c r="N471" i="2" s="1"/>
  <c r="N24" i="34"/>
  <c r="O181" i="2"/>
  <c r="O20" i="2"/>
  <c r="O230" i="2"/>
  <c r="O19" i="2" s="1"/>
  <c r="N368" i="2"/>
  <c r="N77" i="30"/>
  <c r="N20" i="30" s="1"/>
  <c r="N75" i="2"/>
  <c r="O133" i="2"/>
  <c r="O22" i="2" s="1"/>
  <c r="N341" i="29"/>
  <c r="N30" i="29" s="1"/>
  <c r="N661" i="2" s="1"/>
  <c r="O72" i="2"/>
  <c r="O71" i="2"/>
  <c r="N71" i="2"/>
  <c r="N34" i="22"/>
  <c r="N24" i="18"/>
  <c r="O70" i="2"/>
  <c r="O34" i="27"/>
  <c r="O69" i="2"/>
  <c r="N281" i="28"/>
  <c r="N26" i="28"/>
  <c r="N461" i="2" s="1"/>
  <c r="O68" i="2"/>
  <c r="N68" i="2"/>
  <c r="R574" i="2" l="1"/>
  <c r="R29" i="2" s="1"/>
  <c r="L34" i="22"/>
  <c r="N108" i="19"/>
  <c r="K108" i="19"/>
  <c r="K70" i="2"/>
  <c r="D279" i="2"/>
  <c r="D23" i="2" s="1"/>
  <c r="J279" i="2"/>
  <c r="J23" i="2" s="1"/>
  <c r="D119" i="2"/>
  <c r="D133" i="2" s="1"/>
  <c r="D22" i="2" s="1"/>
  <c r="D34" i="18"/>
  <c r="K321" i="18"/>
  <c r="K21" i="18" s="1"/>
  <c r="K119" i="2" s="1"/>
  <c r="F34" i="22"/>
  <c r="G155" i="22"/>
  <c r="G24" i="22" s="1"/>
  <c r="G365" i="2" s="1"/>
  <c r="K155" i="22"/>
  <c r="K24" i="22" s="1"/>
  <c r="K365" i="2" s="1"/>
  <c r="R464" i="2"/>
  <c r="R34" i="22"/>
  <c r="K118" i="27"/>
  <c r="K22" i="27" s="1"/>
  <c r="K265" i="2" s="1"/>
  <c r="G118" i="27"/>
  <c r="G22" i="27" s="1"/>
  <c r="G265" i="2" s="1"/>
  <c r="K404" i="28"/>
  <c r="K30" i="28" s="1"/>
  <c r="K657" i="2" s="1"/>
  <c r="G404" i="28"/>
  <c r="G208" i="29"/>
  <c r="G24" i="29" s="1"/>
  <c r="G366" i="2" s="1"/>
  <c r="K111" i="33"/>
  <c r="K21" i="33" s="1"/>
  <c r="K365" i="34"/>
  <c r="K28" i="34" s="1"/>
  <c r="K568" i="2" s="1"/>
  <c r="K337" i="36"/>
  <c r="K348" i="36" s="1"/>
  <c r="K26" i="36" s="1"/>
  <c r="K472" i="2" s="1"/>
  <c r="J348" i="36"/>
  <c r="O34" i="22"/>
  <c r="N672" i="2"/>
  <c r="N31" i="2" s="1"/>
  <c r="N372" i="2"/>
  <c r="H121" i="2"/>
  <c r="H133" i="2" s="1"/>
  <c r="H22" i="2" s="1"/>
  <c r="M328" i="2"/>
  <c r="M24" i="2" s="1"/>
  <c r="C279" i="2"/>
  <c r="C23" i="2" s="1"/>
  <c r="H34" i="27"/>
  <c r="C34" i="18"/>
  <c r="K77" i="27"/>
  <c r="K20" i="27" s="1"/>
  <c r="L721" i="2"/>
  <c r="L33" i="2" s="1"/>
  <c r="C574" i="2"/>
  <c r="C29" i="2" s="1"/>
  <c r="J721" i="2"/>
  <c r="J33" i="2" s="1"/>
  <c r="H721" i="2"/>
  <c r="H33" i="2" s="1"/>
  <c r="F328" i="2"/>
  <c r="F24" i="2" s="1"/>
  <c r="F119" i="2"/>
  <c r="F133" i="2" s="1"/>
  <c r="F22" i="2" s="1"/>
  <c r="F34" i="18"/>
  <c r="E70" i="2"/>
  <c r="E83" i="2" s="1"/>
  <c r="E21" i="2" s="1"/>
  <c r="E34" i="18"/>
  <c r="G72" i="18"/>
  <c r="G20" i="18" s="1"/>
  <c r="G70" i="2" s="1"/>
  <c r="R168" i="2"/>
  <c r="R181" i="2" s="1"/>
  <c r="R20" i="2" s="1"/>
  <c r="R34" i="18"/>
  <c r="K238" i="22"/>
  <c r="K30" i="22" s="1"/>
  <c r="K660" i="2" s="1"/>
  <c r="I476" i="2"/>
  <c r="I27" i="2" s="1"/>
  <c r="G115" i="22"/>
  <c r="G23" i="22" s="1"/>
  <c r="G316" i="2" s="1"/>
  <c r="J71" i="2"/>
  <c r="J83" i="2" s="1"/>
  <c r="J21" i="2" s="1"/>
  <c r="J34" i="22"/>
  <c r="G238" i="33"/>
  <c r="G27" i="33" s="1"/>
  <c r="G518" i="2" s="1"/>
  <c r="G525" i="2" s="1"/>
  <c r="G28" i="2" s="1"/>
  <c r="K195" i="33"/>
  <c r="K26" i="33" s="1"/>
  <c r="K469" i="2" s="1"/>
  <c r="N181" i="2"/>
  <c r="N20" i="2" s="1"/>
  <c r="M462" i="2"/>
  <c r="M476" i="2" s="1"/>
  <c r="M27" i="2" s="1"/>
  <c r="M34" i="27"/>
  <c r="F574" i="2"/>
  <c r="F29" i="2" s="1"/>
  <c r="R525" i="2"/>
  <c r="R28" i="2" s="1"/>
  <c r="D525" i="2"/>
  <c r="D28" i="2" s="1"/>
  <c r="F525" i="2"/>
  <c r="F28" i="2" s="1"/>
  <c r="D377" i="2"/>
  <c r="D25" i="2" s="1"/>
  <c r="I377" i="2"/>
  <c r="I25" i="2" s="1"/>
  <c r="G196" i="18"/>
  <c r="G24" i="18" s="1"/>
  <c r="G364" i="2" s="1"/>
  <c r="C464" i="2"/>
  <c r="C476" i="2" s="1"/>
  <c r="C27" i="2" s="1"/>
  <c r="C34" i="22"/>
  <c r="K195" i="22"/>
  <c r="K26" i="22" s="1"/>
  <c r="K464" i="2" s="1"/>
  <c r="H476" i="2"/>
  <c r="H27" i="2" s="1"/>
  <c r="R608" i="2"/>
  <c r="R623" i="2" s="1"/>
  <c r="R30" i="2" s="1"/>
  <c r="R34" i="28"/>
  <c r="E461" i="2"/>
  <c r="G26" i="28"/>
  <c r="G461" i="2" s="1"/>
  <c r="G281" i="28"/>
  <c r="K325" i="30"/>
  <c r="K30" i="30" s="1"/>
  <c r="K662" i="2" s="1"/>
  <c r="K672" i="2" s="1"/>
  <c r="K31" i="2" s="1"/>
  <c r="G200" i="30"/>
  <c r="G26" i="30" s="1"/>
  <c r="G466" i="2" s="1"/>
  <c r="G158" i="30"/>
  <c r="G24" i="30" s="1"/>
  <c r="G367" i="2" s="1"/>
  <c r="K118" i="30"/>
  <c r="K22" i="30" s="1"/>
  <c r="K269" i="2" s="1"/>
  <c r="K282" i="31"/>
  <c r="K26" i="31" s="1"/>
  <c r="K467" i="2" s="1"/>
  <c r="K232" i="32"/>
  <c r="K26" i="32" s="1"/>
  <c r="K468" i="2" s="1"/>
  <c r="G232" i="32"/>
  <c r="G26" i="32" s="1"/>
  <c r="G468" i="2" s="1"/>
  <c r="K191" i="32"/>
  <c r="K23" i="32" s="1"/>
  <c r="K320" i="2" s="1"/>
  <c r="K152" i="32"/>
  <c r="K22" i="32" s="1"/>
  <c r="K271" i="2" s="1"/>
  <c r="K113" i="32"/>
  <c r="K21" i="32" s="1"/>
  <c r="K124" i="2" s="1"/>
  <c r="K73" i="32"/>
  <c r="K20" i="32" s="1"/>
  <c r="K75" i="2" s="1"/>
  <c r="P319" i="33"/>
  <c r="L322" i="33"/>
  <c r="L30" i="33" s="1"/>
  <c r="L665" i="2" s="1"/>
  <c r="L672" i="2" s="1"/>
  <c r="L31" i="2" s="1"/>
  <c r="K282" i="33"/>
  <c r="K28" i="33" s="1"/>
  <c r="K567" i="2" s="1"/>
  <c r="G324" i="34"/>
  <c r="G26" i="34" s="1"/>
  <c r="G470" i="2" s="1"/>
  <c r="N34" i="18"/>
  <c r="E476" i="2"/>
  <c r="E27" i="2" s="1"/>
  <c r="M34" i="18"/>
  <c r="O279" i="2"/>
  <c r="O23" i="2" s="1"/>
  <c r="O721" i="2"/>
  <c r="O33" i="2" s="1"/>
  <c r="I69" i="2"/>
  <c r="I83" i="2" s="1"/>
  <c r="I21" i="2" s="1"/>
  <c r="H377" i="2"/>
  <c r="H25" i="2" s="1"/>
  <c r="J574" i="2"/>
  <c r="J29" i="2" s="1"/>
  <c r="I115" i="19"/>
  <c r="G118" i="19"/>
  <c r="G23" i="19" s="1"/>
  <c r="G312" i="2" s="1"/>
  <c r="N110" i="19"/>
  <c r="K110" i="19"/>
  <c r="N73" i="19"/>
  <c r="N20" i="19" s="1"/>
  <c r="N67" i="2" s="1"/>
  <c r="H672" i="2"/>
  <c r="H31" i="2" s="1"/>
  <c r="L181" i="2"/>
  <c r="L20" i="2" s="1"/>
  <c r="D181" i="2"/>
  <c r="D20" i="2" s="1"/>
  <c r="K156" i="18"/>
  <c r="K23" i="18" s="1"/>
  <c r="K315" i="2" s="1"/>
  <c r="H34" i="18"/>
  <c r="K114" i="18"/>
  <c r="K22" i="18" s="1"/>
  <c r="K266" i="2" s="1"/>
  <c r="J377" i="2"/>
  <c r="J25" i="2" s="1"/>
  <c r="G197" i="28"/>
  <c r="K197" i="28"/>
  <c r="K23" i="28" s="1"/>
  <c r="K313" i="2" s="1"/>
  <c r="H34" i="28"/>
  <c r="H264" i="2"/>
  <c r="H279" i="2" s="1"/>
  <c r="H23" i="2" s="1"/>
  <c r="K116" i="28"/>
  <c r="K21" i="28" s="1"/>
  <c r="K117" i="2" s="1"/>
  <c r="K74" i="28"/>
  <c r="K20" i="28" s="1"/>
  <c r="K68" i="2" s="1"/>
  <c r="G116" i="31"/>
  <c r="G19" i="31" s="1"/>
  <c r="G172" i="2" s="1"/>
  <c r="G181" i="2" s="1"/>
  <c r="G20" i="2" s="1"/>
  <c r="K283" i="34"/>
  <c r="K24" i="34" s="1"/>
  <c r="K371" i="2" s="1"/>
  <c r="G240" i="34"/>
  <c r="G23" i="34" s="1"/>
  <c r="G322" i="2" s="1"/>
  <c r="K72" i="34"/>
  <c r="K18" i="34" s="1"/>
  <c r="K224" i="2" s="1"/>
  <c r="K392" i="36"/>
  <c r="K28" i="36" s="1"/>
  <c r="K570" i="2" s="1"/>
  <c r="R83" i="2"/>
  <c r="R21" i="2" s="1"/>
  <c r="H83" i="2"/>
  <c r="H21" i="2" s="1"/>
  <c r="I68" i="35"/>
  <c r="I18" i="35" s="1"/>
  <c r="I225" i="2" s="1"/>
  <c r="I230" i="2" s="1"/>
  <c r="I19" i="2" s="1"/>
  <c r="O73" i="19"/>
  <c r="O20" i="19" s="1"/>
  <c r="J525" i="2"/>
  <c r="J28" i="2" s="1"/>
  <c r="M525" i="2"/>
  <c r="M28" i="2" s="1"/>
  <c r="C377" i="2"/>
  <c r="C25" i="2" s="1"/>
  <c r="M220" i="2"/>
  <c r="G114" i="18"/>
  <c r="G22" i="18" s="1"/>
  <c r="G266" i="2" s="1"/>
  <c r="G323" i="28"/>
  <c r="N116" i="28"/>
  <c r="N21" i="28" s="1"/>
  <c r="N117" i="2" s="1"/>
  <c r="G116" i="28"/>
  <c r="K251" i="29"/>
  <c r="K26" i="29" s="1"/>
  <c r="K465" i="2" s="1"/>
  <c r="K77" i="30"/>
  <c r="K20" i="30" s="1"/>
  <c r="K73" i="2" s="1"/>
  <c r="G154" i="33"/>
  <c r="G22" i="33" s="1"/>
  <c r="G272" i="2" s="1"/>
  <c r="G446" i="34"/>
  <c r="G32" i="34" s="1"/>
  <c r="G715" i="2" s="1"/>
  <c r="G405" i="34"/>
  <c r="G30" i="34" s="1"/>
  <c r="G666" i="2" s="1"/>
  <c r="G365" i="34"/>
  <c r="G28" i="34" s="1"/>
  <c r="G568" i="2" s="1"/>
  <c r="R133" i="2"/>
  <c r="R22" i="2" s="1"/>
  <c r="J81" i="36"/>
  <c r="C672" i="2"/>
  <c r="C31" i="2" s="1"/>
  <c r="R328" i="2"/>
  <c r="R24" i="2" s="1"/>
  <c r="I133" i="2"/>
  <c r="I22" i="2" s="1"/>
  <c r="G238" i="22"/>
  <c r="G30" i="22" s="1"/>
  <c r="G660" i="2" s="1"/>
  <c r="K202" i="27"/>
  <c r="K26" i="27" s="1"/>
  <c r="K462" i="2" s="1"/>
  <c r="K323" i="28"/>
  <c r="K28" i="28" s="1"/>
  <c r="K559" i="2" s="1"/>
  <c r="K240" i="28"/>
  <c r="K24" i="28" s="1"/>
  <c r="K362" i="2" s="1"/>
  <c r="K377" i="2" s="1"/>
  <c r="K25" i="2" s="1"/>
  <c r="K366" i="30"/>
  <c r="K32" i="30" s="1"/>
  <c r="K711" i="2" s="1"/>
  <c r="N721" i="2"/>
  <c r="N33" i="2" s="1"/>
  <c r="L133" i="2"/>
  <c r="L22" i="2" s="1"/>
  <c r="L476" i="2"/>
  <c r="L27" i="2" s="1"/>
  <c r="H118" i="25"/>
  <c r="G73" i="19"/>
  <c r="G20" i="19" s="1"/>
  <c r="I525" i="2"/>
  <c r="I28" i="2" s="1"/>
  <c r="L525" i="2"/>
  <c r="L28" i="2" s="1"/>
  <c r="C525" i="2"/>
  <c r="C28" i="2" s="1"/>
  <c r="D328" i="2"/>
  <c r="D24" i="2" s="1"/>
  <c r="F230" i="2"/>
  <c r="F19" i="2" s="1"/>
  <c r="G239" i="18"/>
  <c r="G26" i="18" s="1"/>
  <c r="G463" i="2" s="1"/>
  <c r="G476" i="2" s="1"/>
  <c r="G27" i="2" s="1"/>
  <c r="K160" i="27"/>
  <c r="K24" i="27" s="1"/>
  <c r="K363" i="2" s="1"/>
  <c r="G296" i="29"/>
  <c r="G284" i="30"/>
  <c r="G28" i="30" s="1"/>
  <c r="G564" i="2" s="1"/>
  <c r="K117" i="37"/>
  <c r="K19" i="37" s="1"/>
  <c r="K178" i="2" s="1"/>
  <c r="K199" i="25"/>
  <c r="L200" i="30"/>
  <c r="L26" i="30" s="1"/>
  <c r="L466" i="2" s="1"/>
  <c r="G409" i="30"/>
  <c r="G21" i="30" s="1"/>
  <c r="G122" i="2" s="1"/>
  <c r="G133" i="2" s="1"/>
  <c r="G22" i="2" s="1"/>
  <c r="J304" i="36"/>
  <c r="J203" i="36" s="1"/>
  <c r="N117" i="37"/>
  <c r="N19" i="37" s="1"/>
  <c r="N178" i="2" s="1"/>
  <c r="K238" i="35"/>
  <c r="K23" i="35" s="1"/>
  <c r="K323" i="2" s="1"/>
  <c r="K155" i="35"/>
  <c r="K20" i="35" s="1"/>
  <c r="K78" i="2" s="1"/>
  <c r="K283" i="25"/>
  <c r="K26" i="25" s="1"/>
  <c r="K474" i="2" s="1"/>
  <c r="K23" i="25"/>
  <c r="K326" i="2" s="1"/>
  <c r="K242" i="25"/>
  <c r="G77" i="30"/>
  <c r="G20" i="30" s="1"/>
  <c r="G73" i="2" s="1"/>
  <c r="G157" i="31"/>
  <c r="G20" i="31" s="1"/>
  <c r="G74" i="2" s="1"/>
  <c r="K73" i="31"/>
  <c r="K18" i="31" s="1"/>
  <c r="G73" i="31"/>
  <c r="K111" i="35"/>
  <c r="K19" i="35" s="1"/>
  <c r="K176" i="2" s="1"/>
  <c r="K181" i="2" s="1"/>
  <c r="K20" i="2" s="1"/>
  <c r="Q721" i="2"/>
  <c r="Q33" i="2" s="1"/>
  <c r="G281" i="35"/>
  <c r="G24" i="35" s="1"/>
  <c r="G372" i="2" s="1"/>
  <c r="L281" i="28"/>
  <c r="L26" i="28" s="1"/>
  <c r="L461" i="2" s="1"/>
  <c r="G238" i="35"/>
  <c r="G23" i="35" s="1"/>
  <c r="G323" i="2" s="1"/>
  <c r="G155" i="35"/>
  <c r="G20" i="35" s="1"/>
  <c r="G78" i="2" s="1"/>
  <c r="N111" i="35"/>
  <c r="N19" i="35" s="1"/>
  <c r="N176" i="2" s="1"/>
  <c r="N68" i="35"/>
  <c r="N18" i="35" s="1"/>
  <c r="N225" i="2" s="1"/>
  <c r="L365" i="34"/>
  <c r="L28" i="34" s="1"/>
  <c r="L568" i="2" s="1"/>
  <c r="L574" i="2" s="1"/>
  <c r="L29" i="2" s="1"/>
  <c r="L72" i="34"/>
  <c r="L18" i="34" s="1"/>
  <c r="L224" i="2" s="1"/>
  <c r="L230" i="2" s="1"/>
  <c r="L19" i="2" s="1"/>
  <c r="L117" i="37"/>
  <c r="L19" i="37" s="1"/>
  <c r="L178" i="2" s="1"/>
  <c r="K451" i="30"/>
  <c r="K18" i="30" s="1"/>
  <c r="K220" i="2" s="1"/>
  <c r="Q230" i="2"/>
  <c r="Q19" i="2" s="1"/>
  <c r="N313" i="2"/>
  <c r="N462" i="2"/>
  <c r="G268" i="2"/>
  <c r="N121" i="2"/>
  <c r="N34" i="29"/>
  <c r="K227" i="2"/>
  <c r="K226" i="2"/>
  <c r="G264" i="2"/>
  <c r="N367" i="2"/>
  <c r="L34" i="29"/>
  <c r="R462" i="2"/>
  <c r="R476" i="2" s="1"/>
  <c r="R27" i="2" s="1"/>
  <c r="R34" i="27"/>
  <c r="L264" i="2"/>
  <c r="L279" i="2" s="1"/>
  <c r="L23" i="2" s="1"/>
  <c r="L34" i="28"/>
  <c r="F34" i="19"/>
  <c r="F67" i="2"/>
  <c r="F83" i="2" s="1"/>
  <c r="F21" i="2" s="1"/>
  <c r="N124" i="2"/>
  <c r="K34" i="28"/>
  <c r="K71" i="2"/>
  <c r="K34" i="22"/>
  <c r="G377" i="2"/>
  <c r="G25" i="2" s="1"/>
  <c r="N109" i="19"/>
  <c r="I118" i="19"/>
  <c r="I23" i="19" s="1"/>
  <c r="K109" i="19"/>
  <c r="C34" i="19"/>
  <c r="C67" i="2"/>
  <c r="C83" i="2" s="1"/>
  <c r="C21" i="2" s="1"/>
  <c r="N363" i="2"/>
  <c r="G34" i="19"/>
  <c r="G67" i="2"/>
  <c r="N73" i="2"/>
  <c r="L328" i="2"/>
  <c r="L24" i="2" s="1"/>
  <c r="L34" i="27"/>
  <c r="K67" i="2"/>
  <c r="K721" i="2"/>
  <c r="K33" i="2" s="1"/>
  <c r="G71" i="2"/>
  <c r="E312" i="2"/>
  <c r="E328" i="2" s="1"/>
  <c r="E24" i="2" s="1"/>
  <c r="E34" i="19"/>
  <c r="G34" i="18"/>
  <c r="K69" i="2"/>
  <c r="M83" i="2"/>
  <c r="M21" i="2" s="1"/>
  <c r="D476" i="2"/>
  <c r="D27" i="2" s="1"/>
  <c r="L34" i="18"/>
  <c r="J672" i="2"/>
  <c r="J31" i="2" s="1"/>
  <c r="G23" i="28"/>
  <c r="G313" i="2" s="1"/>
  <c r="G328" i="2" s="1"/>
  <c r="G24" i="2" s="1"/>
  <c r="C313" i="2"/>
  <c r="C328" i="2" s="1"/>
  <c r="C24" i="2" s="1"/>
  <c r="K111" i="19"/>
  <c r="F476" i="2"/>
  <c r="F27" i="2" s="1"/>
  <c r="R672" i="2"/>
  <c r="R31" i="2" s="1"/>
  <c r="F721" i="2"/>
  <c r="F33" i="2" s="1"/>
  <c r="L73" i="19"/>
  <c r="L20" i="19" s="1"/>
  <c r="D672" i="2"/>
  <c r="D31" i="2" s="1"/>
  <c r="E133" i="2"/>
  <c r="E22" i="2" s="1"/>
  <c r="D83" i="2"/>
  <c r="D21" i="2" s="1"/>
  <c r="D721" i="2"/>
  <c r="D33" i="2" s="1"/>
  <c r="F377" i="2"/>
  <c r="F25" i="2" s="1"/>
  <c r="O239" i="18"/>
  <c r="O26" i="18" s="1"/>
  <c r="K281" i="29"/>
  <c r="K296" i="29" s="1"/>
  <c r="C181" i="2"/>
  <c r="C20" i="2" s="1"/>
  <c r="J181" i="2"/>
  <c r="J20" i="2" s="1"/>
  <c r="O341" i="29"/>
  <c r="O30" i="29" s="1"/>
  <c r="M721" i="2"/>
  <c r="M33" i="2" s="1"/>
  <c r="M230" i="2"/>
  <c r="M19" i="2" s="1"/>
  <c r="O281" i="28"/>
  <c r="O26" i="28" s="1"/>
  <c r="K437" i="29"/>
  <c r="K21" i="29" s="1"/>
  <c r="K200" i="30"/>
  <c r="K26" i="30" s="1"/>
  <c r="K466" i="2" s="1"/>
  <c r="M574" i="2"/>
  <c r="M29" i="2" s="1"/>
  <c r="C230" i="2"/>
  <c r="C19" i="2" s="1"/>
  <c r="K243" i="30"/>
  <c r="K27" i="30" s="1"/>
  <c r="K515" i="2" s="1"/>
  <c r="K284" i="30"/>
  <c r="K28" i="30" s="1"/>
  <c r="K564" i="2" s="1"/>
  <c r="G436" i="36"/>
  <c r="G32" i="36" s="1"/>
  <c r="G717" i="2" s="1"/>
  <c r="G721" i="2" s="1"/>
  <c r="G33" i="2" s="1"/>
  <c r="K197" i="34"/>
  <c r="K22" i="34" s="1"/>
  <c r="K273" i="2" s="1"/>
  <c r="G392" i="36"/>
  <c r="G28" i="36" s="1"/>
  <c r="G570" i="2" s="1"/>
  <c r="N69" i="36"/>
  <c r="N81" i="36" s="1"/>
  <c r="N18" i="36" s="1"/>
  <c r="N226" i="2" s="1"/>
  <c r="N230" i="2" s="1"/>
  <c r="N19" i="2" s="1"/>
  <c r="N242" i="25"/>
  <c r="N23" i="25" s="1"/>
  <c r="N326" i="2" s="1"/>
  <c r="K65" i="35"/>
  <c r="K68" i="35" s="1"/>
  <c r="K18" i="35" s="1"/>
  <c r="K409" i="30"/>
  <c r="K21" i="30" s="1"/>
  <c r="L169" i="36"/>
  <c r="L20" i="36" s="1"/>
  <c r="L79" i="2" s="1"/>
  <c r="N197" i="34"/>
  <c r="N22" i="34" s="1"/>
  <c r="N273" i="2" s="1"/>
  <c r="N279" i="2" s="1"/>
  <c r="N23" i="2" s="1"/>
  <c r="K369" i="27"/>
  <c r="K27" i="27" s="1"/>
  <c r="K511" i="2" s="1"/>
  <c r="K525" i="2" s="1"/>
  <c r="K28" i="2" s="1"/>
  <c r="N157" i="31"/>
  <c r="N20" i="31" s="1"/>
  <c r="N74" i="2" s="1"/>
  <c r="Q133" i="2"/>
  <c r="Q22" i="2" s="1"/>
  <c r="Q574" i="2"/>
  <c r="Q29" i="2" s="1"/>
  <c r="G411" i="27"/>
  <c r="G30" i="27" s="1"/>
  <c r="Q279" i="2"/>
  <c r="Q23" i="2" s="1"/>
  <c r="N200" i="30"/>
  <c r="N26" i="30" s="1"/>
  <c r="N466" i="2" s="1"/>
  <c r="N369" i="27"/>
  <c r="N27" i="27" s="1"/>
  <c r="N511" i="2" s="1"/>
  <c r="N238" i="33"/>
  <c r="N27" i="33" s="1"/>
  <c r="N518" i="2" s="1"/>
  <c r="C35" i="2" l="1"/>
  <c r="J214" i="36"/>
  <c r="K203" i="36"/>
  <c r="K214" i="36" s="1"/>
  <c r="K22" i="36" s="1"/>
  <c r="K34" i="32"/>
  <c r="N476" i="2"/>
  <c r="N27" i="2" s="1"/>
  <c r="K574" i="2"/>
  <c r="K29" i="2" s="1"/>
  <c r="K83" i="2"/>
  <c r="K21" i="2" s="1"/>
  <c r="N83" i="2"/>
  <c r="N21" i="2" s="1"/>
  <c r="N377" i="2"/>
  <c r="N25" i="2" s="1"/>
  <c r="G18" i="31"/>
  <c r="G221" i="2" s="1"/>
  <c r="G230" i="2" s="1"/>
  <c r="G19" i="2" s="1"/>
  <c r="I75" i="31"/>
  <c r="N115" i="19"/>
  <c r="K115" i="19"/>
  <c r="N525" i="2"/>
  <c r="N28" i="2" s="1"/>
  <c r="K34" i="25"/>
  <c r="G574" i="2"/>
  <c r="G29" i="2" s="1"/>
  <c r="K476" i="2"/>
  <c r="K27" i="2" s="1"/>
  <c r="G34" i="22"/>
  <c r="N118" i="19"/>
  <c r="N23" i="19" s="1"/>
  <c r="N312" i="2" s="1"/>
  <c r="N328" i="2" s="1"/>
  <c r="N24" i="2" s="1"/>
  <c r="K34" i="37"/>
  <c r="G34" i="29"/>
  <c r="N34" i="28"/>
  <c r="K221" i="2"/>
  <c r="K34" i="31"/>
  <c r="O67" i="2"/>
  <c r="O83" i="2" s="1"/>
  <c r="O21" i="2" s="1"/>
  <c r="O34" i="19"/>
  <c r="K125" i="2"/>
  <c r="K34" i="33"/>
  <c r="K34" i="18"/>
  <c r="G658" i="2"/>
  <c r="G672" i="2" s="1"/>
  <c r="G31" i="2" s="1"/>
  <c r="G35" i="2" s="1"/>
  <c r="G34" i="27"/>
  <c r="K225" i="2"/>
  <c r="K34" i="35"/>
  <c r="O661" i="2"/>
  <c r="O672" i="2" s="1"/>
  <c r="O31" i="2" s="1"/>
  <c r="O34" i="29"/>
  <c r="K34" i="27"/>
  <c r="K118" i="19"/>
  <c r="K23" i="19" s="1"/>
  <c r="I34" i="19"/>
  <c r="I312" i="2"/>
  <c r="I328" i="2" s="1"/>
  <c r="I24" i="2" s="1"/>
  <c r="G83" i="2"/>
  <c r="G21" i="2" s="1"/>
  <c r="N34" i="27"/>
  <c r="L67" i="2"/>
  <c r="L83" i="2" s="1"/>
  <c r="L21" i="2" s="1"/>
  <c r="L34" i="19"/>
  <c r="K34" i="34"/>
  <c r="K121" i="2"/>
  <c r="K34" i="29"/>
  <c r="O463" i="2"/>
  <c r="O34" i="18"/>
  <c r="K230" i="2"/>
  <c r="K19" i="2" s="1"/>
  <c r="N133" i="2"/>
  <c r="N22" i="2" s="1"/>
  <c r="O461" i="2"/>
  <c r="O476" i="2" s="1"/>
  <c r="O27" i="2" s="1"/>
  <c r="O34" i="28"/>
  <c r="G279" i="2"/>
  <c r="G23" i="2" s="1"/>
  <c r="G34" i="28"/>
  <c r="K34" i="30"/>
  <c r="K122" i="2"/>
  <c r="K275" i="2" l="1"/>
  <c r="K279" i="2" s="1"/>
  <c r="K23" i="2" s="1"/>
  <c r="K34" i="36"/>
  <c r="N34" i="19"/>
  <c r="K312" i="2"/>
  <c r="K328" i="2" s="1"/>
  <c r="K24" i="2" s="1"/>
  <c r="K34" i="19"/>
  <c r="K133" i="2"/>
  <c r="K22" i="2" s="1"/>
  <c r="K35" i="2" l="1"/>
</calcChain>
</file>

<file path=xl/sharedStrings.xml><?xml version="1.0" encoding="utf-8"?>
<sst xmlns="http://schemas.openxmlformats.org/spreadsheetml/2006/main" count="13637" uniqueCount="476">
  <si>
    <t>7=3+5-6</t>
  </si>
  <si>
    <t>11=7</t>
  </si>
  <si>
    <t>Petugas Pencacah</t>
  </si>
  <si>
    <t>JUMLAH</t>
  </si>
  <si>
    <t>PEMILIK TANAMAN TAHUNAN PERKEBUNAN RAKYAT KECAMATAN</t>
  </si>
  <si>
    <t>KOMODITI</t>
  </si>
  <si>
    <t>KABUPATEN</t>
  </si>
  <si>
    <t>PROVINSI</t>
  </si>
  <si>
    <t>NO</t>
  </si>
  <si>
    <t>KECAMATAN</t>
  </si>
  <si>
    <t>Tanaman</t>
  </si>
  <si>
    <t>pada</t>
  </si>
  <si>
    <t>akhir</t>
  </si>
  <si>
    <t>tahun</t>
  </si>
  <si>
    <t>lalu</t>
  </si>
  <si>
    <t>Luas Areal (Ha)</t>
  </si>
  <si>
    <t>Mutasi dalam tahun laporan</t>
  </si>
  <si>
    <t>Tanam</t>
  </si>
  <si>
    <t>Ulang</t>
  </si>
  <si>
    <t>Baru</t>
  </si>
  <si>
    <t>Pengu</t>
  </si>
  <si>
    <t>rangan</t>
  </si>
  <si>
    <t>Jumlah</t>
  </si>
  <si>
    <t>Kondisi</t>
  </si>
  <si>
    <t>TBM</t>
  </si>
  <si>
    <t>TM</t>
  </si>
  <si>
    <t>TTM/</t>
  </si>
  <si>
    <t>TR</t>
  </si>
  <si>
    <t>Produksi</t>
  </si>
  <si>
    <t>(Kg)</t>
  </si>
  <si>
    <t>Akhir tahun</t>
  </si>
  <si>
    <t>Rata-rata</t>
  </si>
  <si>
    <t>(Kg./Ha)</t>
  </si>
  <si>
    <t>Laporan</t>
  </si>
  <si>
    <t>Wujud</t>
  </si>
  <si>
    <t>Jumlah Petani</t>
  </si>
  <si>
    <t>Pekebun (KK)</t>
  </si>
  <si>
    <t>Pemilik</t>
  </si>
  <si>
    <t>BMU</t>
  </si>
  <si>
    <t>Ket.</t>
  </si>
  <si>
    <t>: KELAPA SAWIT</t>
  </si>
  <si>
    <t xml:space="preserve">: BENGKULU </t>
  </si>
  <si>
    <t>TAHUN</t>
  </si>
  <si>
    <t>SEMESTER</t>
  </si>
  <si>
    <t>TRIWULAN</t>
  </si>
  <si>
    <t>: I/II *)</t>
  </si>
  <si>
    <t>*)     Coret yang tidak perlu</t>
  </si>
  <si>
    <t>Kelapa Sawit</t>
  </si>
  <si>
    <t>Karet</t>
  </si>
  <si>
    <t>Kopi Robusta</t>
  </si>
  <si>
    <t>Kopi Arabica</t>
  </si>
  <si>
    <t>Kakao</t>
  </si>
  <si>
    <t>Kelapa Dalam</t>
  </si>
  <si>
    <t>Lada</t>
  </si>
  <si>
    <t>Cengkeh</t>
  </si>
  <si>
    <t>Aren</t>
  </si>
  <si>
    <t>Kayu Manis</t>
  </si>
  <si>
    <t>Pinang</t>
  </si>
  <si>
    <t>Kapuk</t>
  </si>
  <si>
    <t>Kemiri</t>
  </si>
  <si>
    <t>Vanili</t>
  </si>
  <si>
    <t>Pala</t>
  </si>
  <si>
    <t>Jarak Pagar</t>
  </si>
  <si>
    <t>TBS</t>
  </si>
  <si>
    <t>Karet Kering</t>
  </si>
  <si>
    <t>Kopi Beras</t>
  </si>
  <si>
    <t>Biji Kering</t>
  </si>
  <si>
    <t>Kopra</t>
  </si>
  <si>
    <t>Lada Kering</t>
  </si>
  <si>
    <t>Bunga Kering</t>
  </si>
  <si>
    <t>Gula Merah</t>
  </si>
  <si>
    <t>Kulit Kering</t>
  </si>
  <si>
    <t>Serat Berbiji</t>
  </si>
  <si>
    <t>Inti Kemiri</t>
  </si>
  <si>
    <t>Polong Kering</t>
  </si>
  <si>
    <t>Biji Pala Basah</t>
  </si>
  <si>
    <t>: KARET</t>
  </si>
  <si>
    <t>: KOPI ROBUSTA</t>
  </si>
  <si>
    <t>: KOPI ARABICA</t>
  </si>
  <si>
    <t>: KAKAO</t>
  </si>
  <si>
    <t>: KELAPA DALAM</t>
  </si>
  <si>
    <t>: LADA</t>
  </si>
  <si>
    <t>: CENGKEH</t>
  </si>
  <si>
    <t>: AREN</t>
  </si>
  <si>
    <t>: KAYU MANIS</t>
  </si>
  <si>
    <t>: PINANG</t>
  </si>
  <si>
    <t>: KAPUK</t>
  </si>
  <si>
    <t>: KEMIRI</t>
  </si>
  <si>
    <t>: PALA</t>
  </si>
  <si>
    <t>KAYU MANIS</t>
  </si>
  <si>
    <t>Jenis Komoditas</t>
  </si>
  <si>
    <t>DESA/KELURAHAN</t>
  </si>
  <si>
    <t>REKAPITULASI LUAS AREAL. PRODUKSI, PRODUKTIVITAS DAN JUMLAH PETANI</t>
  </si>
  <si>
    <t>LUAS AREAL. PRODUKSI, PRODUKTIVITAS DAN JUMLAH PETANI</t>
  </si>
  <si>
    <t>Formulir 6 A.   Luas Areal, Produksi, Produktivitas dan Jumlah PetaniPemilik Tanaman Tahunan Perkebunan Rakyat Kecamatan</t>
  </si>
  <si>
    <t>REKAP LUAS AREAL. PRODUKSI, PRODUKTIVITAS DAN JUMLAH PETANI</t>
  </si>
  <si>
    <t>Formulir 6 B.   Luas Areal, Produksi, Produktivitas dan Jumlah PetaniPemilik Tanaman Tahunan Perkebunan Rakyat Kecamatan</t>
  </si>
  <si>
    <t>Kolom 18 = kolom 11*130 /15</t>
  </si>
  <si>
    <t>SUSILO  BAGIAN INFORMASI DATA DITJENBUN KEMENTAN RI</t>
  </si>
  <si>
    <t>: REJANG LEBONG</t>
  </si>
  <si>
    <t>DWI TUNGGAL</t>
  </si>
  <si>
    <t>AIR PUTIH LAMA</t>
  </si>
  <si>
    <t>ADIREJO</t>
  </si>
  <si>
    <t>AIR RAMBAI</t>
  </si>
  <si>
    <t>PASAR BARU</t>
  </si>
  <si>
    <t>JALAN BARU</t>
  </si>
  <si>
    <t>PASAR TENGAH</t>
  </si>
  <si>
    <t>TALANG BENIH</t>
  </si>
  <si>
    <t>TIMBUL REJO</t>
  </si>
  <si>
    <t>CURUP</t>
  </si>
  <si>
    <t>CURUP SELATAN</t>
  </si>
  <si>
    <t>CURUP UTARA</t>
  </si>
  <si>
    <t>CURUP TIMUR</t>
  </si>
  <si>
    <t>CURUP TENGAH</t>
  </si>
  <si>
    <t>SELUPU REJANG</t>
  </si>
  <si>
    <t>BERMANI ULU</t>
  </si>
  <si>
    <t>BERMANI ULU RAYA</t>
  </si>
  <si>
    <t>SINDANG KELINGI</t>
  </si>
  <si>
    <t>SINDANG DATARAN</t>
  </si>
  <si>
    <t>SINDANG BELITI ULU</t>
  </si>
  <si>
    <t>BINDURIANG</t>
  </si>
  <si>
    <t>PADANG ULAK TANDING</t>
  </si>
  <si>
    <t>: CURUP</t>
  </si>
  <si>
    <t/>
  </si>
  <si>
    <t>: CURUP TIMUR</t>
  </si>
  <si>
    <t>SUKARAJA</t>
  </si>
  <si>
    <t>KESAMBE BARU</t>
  </si>
  <si>
    <t>KESAMBE LAMA</t>
  </si>
  <si>
    <t>KARANG ANYAR</t>
  </si>
  <si>
    <t>TALANG ULU</t>
  </si>
  <si>
    <t>DUKU ULU</t>
  </si>
  <si>
    <t>DUKU ILIR</t>
  </si>
  <si>
    <t>AIR MELES BAWAH</t>
  </si>
  <si>
    <t xml:space="preserve">: CURUP TIMUR </t>
  </si>
  <si>
    <t>PALAK SIRING</t>
  </si>
  <si>
    <t>TALANG RIMBO LAMA</t>
  </si>
  <si>
    <t>TALANG RIMBO BARU</t>
  </si>
  <si>
    <t>SIDOREJO</t>
  </si>
  <si>
    <t>KAMPUNG JAWA</t>
  </si>
  <si>
    <t>AIR BANG</t>
  </si>
  <si>
    <t>BATU GALING</t>
  </si>
  <si>
    <t>BANYU MAS</t>
  </si>
  <si>
    <t>PELABUHAN BARU</t>
  </si>
  <si>
    <t>AIR MERAH</t>
  </si>
  <si>
    <t>: CURUP TENGAH</t>
  </si>
  <si>
    <t xml:space="preserve">: CURUP TENGAH </t>
  </si>
  <si>
    <t>: CURUP UTARA</t>
  </si>
  <si>
    <t>: CURUP SELATAN</t>
  </si>
  <si>
    <t>AIR PUTIH BARU</t>
  </si>
  <si>
    <t>TEMPEL REJO</t>
  </si>
  <si>
    <t>RIMBO RECAP</t>
  </si>
  <si>
    <t>WATAS MARGA</t>
  </si>
  <si>
    <t>TEALADAN</t>
  </si>
  <si>
    <t>SUKA MARGA</t>
  </si>
  <si>
    <t>LUBUK UBAR</t>
  </si>
  <si>
    <t>PUNGGUK LALANG</t>
  </si>
  <si>
    <t>TURAN BARU</t>
  </si>
  <si>
    <t>TANJUNG DALAM</t>
  </si>
  <si>
    <t>AIR LANANG</t>
  </si>
  <si>
    <t>NIP. 19661002 199102 2 001</t>
  </si>
  <si>
    <t>TUNAS HARAPAN</t>
  </si>
  <si>
    <t>BATU DEWA</t>
  </si>
  <si>
    <t>PERBO</t>
  </si>
  <si>
    <t>BATU PANCO</t>
  </si>
  <si>
    <t>DUSUN SAWAH</t>
  </si>
  <si>
    <t>LUBUK KEMBANG</t>
  </si>
  <si>
    <t>TABARENAH</t>
  </si>
  <si>
    <t>DESA PAHLAWAN</t>
  </si>
  <si>
    <t>TASIKMALAYA</t>
  </si>
  <si>
    <t>TANJUNG BERINGIN</t>
  </si>
  <si>
    <t>KOTA PAGU</t>
  </si>
  <si>
    <t>SEGURING</t>
  </si>
  <si>
    <t>DUSUN CURUP</t>
  </si>
  <si>
    <t>SUKA DATANG</t>
  </si>
  <si>
    <t>: SELUPU REJANG</t>
  </si>
  <si>
    <t>AIR MELES ATAS</t>
  </si>
  <si>
    <t>SAMBIREJO</t>
  </si>
  <si>
    <t>SUBAN AYAM</t>
  </si>
  <si>
    <t>CAWANG BARU</t>
  </si>
  <si>
    <t>CAWANG LAMA</t>
  </si>
  <si>
    <t>SIMPANG NANGKA</t>
  </si>
  <si>
    <t>SUMBER URIP</t>
  </si>
  <si>
    <t>SUMBER BENING</t>
  </si>
  <si>
    <t>KARANG JAYA</t>
  </si>
  <si>
    <t>KAMPUNG BARU</t>
  </si>
  <si>
    <t>KALI PADANG</t>
  </si>
  <si>
    <t>AIR DUKU</t>
  </si>
  <si>
    <t>: BERMANI ULU</t>
  </si>
  <si>
    <t>AIR MUNDU</t>
  </si>
  <si>
    <t>TEBAT TENONG DALA</t>
  </si>
  <si>
    <t>BARU MANIS</t>
  </si>
  <si>
    <t>KAMPUNGMELAYU</t>
  </si>
  <si>
    <t>SENTRAL BARU</t>
  </si>
  <si>
    <t>KAMPUNG SAJAT</t>
  </si>
  <si>
    <t>SUKARAMI</t>
  </si>
  <si>
    <t>PAGAR GUNUNG</t>
  </si>
  <si>
    <t>SELAMET SIDOARJO</t>
  </si>
  <si>
    <t>PURWODADI</t>
  </si>
  <si>
    <t>AIR PIKAT</t>
  </si>
  <si>
    <t>TEBAT PULAU</t>
  </si>
  <si>
    <t>: BERMANI ULU RAYA</t>
  </si>
  <si>
    <t>DATARAN TAPUS</t>
  </si>
  <si>
    <t>BANDUNG MARGA</t>
  </si>
  <si>
    <t>PAL SERATUS</t>
  </si>
  <si>
    <t>TEBAT TENONG LUAR</t>
  </si>
  <si>
    <t>BANGUN JAYA</t>
  </si>
  <si>
    <t>BABAKAN BARU</t>
  </si>
  <si>
    <t>SEMBEREJO ( TRANSAD )</t>
  </si>
  <si>
    <t>PAL VII</t>
  </si>
  <si>
    <t>AIR BENING</t>
  </si>
  <si>
    <t>: SINDANG KELINGI</t>
  </si>
  <si>
    <t>SINDANG JAYA</t>
  </si>
  <si>
    <t>SINDANG JATI</t>
  </si>
  <si>
    <t>BELITAR MUKA</t>
  </si>
  <si>
    <t>PELALO</t>
  </si>
  <si>
    <t>BERINGIN TIGA</t>
  </si>
  <si>
    <t>MOJOREJO</t>
  </si>
  <si>
    <t>AIR DINGIN</t>
  </si>
  <si>
    <t>BELITAR SEBERANG</t>
  </si>
  <si>
    <t>CAHAYA NEGERI</t>
  </si>
  <si>
    <t>TANJUNG AUR</t>
  </si>
  <si>
    <t>: SINDANG DATARAN</t>
  </si>
  <si>
    <t>NIP. 19810427 201402 1 001</t>
  </si>
  <si>
    <t>EMPAT SUKU MENANTI</t>
  </si>
  <si>
    <t>AIR RUSA</t>
  </si>
  <si>
    <t>BENGKOK</t>
  </si>
  <si>
    <t>SINAR GUNUNG</t>
  </si>
  <si>
    <t>TALANG BELITAR</t>
  </si>
  <si>
    <t>WARUNG POJOK</t>
  </si>
  <si>
    <t>: SINDANG BELITI ULU</t>
  </si>
  <si>
    <t>APUR</t>
  </si>
  <si>
    <t>LAWANG GUNUNG</t>
  </si>
  <si>
    <t>LUBUK ALAI</t>
  </si>
  <si>
    <t>KARANG PINANG</t>
  </si>
  <si>
    <t>TANJUNG AGUNG</t>
  </si>
  <si>
    <t>JABI</t>
  </si>
  <si>
    <t>TANJUNG HERAN</t>
  </si>
  <si>
    <t>AIR NAU</t>
  </si>
  <si>
    <t>: BINDURIANG</t>
  </si>
  <si>
    <t>KEPALA CURUP</t>
  </si>
  <si>
    <t xml:space="preserve">KAMPUNG JERUK </t>
  </si>
  <si>
    <t>TABA PADANG</t>
  </si>
  <si>
    <t>AIR APO</t>
  </si>
  <si>
    <t>: PADANG ULAK TANDING</t>
  </si>
  <si>
    <t>GURU AGUNG</t>
  </si>
  <si>
    <t>BLUMAI II</t>
  </si>
  <si>
    <t>BLUMAI I</t>
  </si>
  <si>
    <t>MUARA TELITA</t>
  </si>
  <si>
    <t>UJAN PANAS</t>
  </si>
  <si>
    <t>TABA TINGGI</t>
  </si>
  <si>
    <t>AIR KATI</t>
  </si>
  <si>
    <t>TAK TUI</t>
  </si>
  <si>
    <t>BUKIT BATU</t>
  </si>
  <si>
    <t>KELURAHAN PS.PUT</t>
  </si>
  <si>
    <t>KASEI KASUBUN</t>
  </si>
  <si>
    <t>: SINDANG BELITI ILIR</t>
  </si>
  <si>
    <t>MERATAU</t>
  </si>
  <si>
    <t>PERIANG</t>
  </si>
  <si>
    <t>BALAI BUNTAR</t>
  </si>
  <si>
    <t>LUBUK TANJUNG</t>
  </si>
  <si>
    <t>LUBUK BELIMBING I</t>
  </si>
  <si>
    <t>LUBUK BELIMBING II</t>
  </si>
  <si>
    <t>LUBUNG BINGIN BARU</t>
  </si>
  <si>
    <t>SARI PALAU</t>
  </si>
  <si>
    <t>SUKA MERINDU</t>
  </si>
  <si>
    <t>SUKAKARYA</t>
  </si>
  <si>
    <t>DERATI</t>
  </si>
  <si>
    <t>TABA ANYAR</t>
  </si>
  <si>
    <t>SUKA RAMI</t>
  </si>
  <si>
    <t>KOTA PADANG</t>
  </si>
  <si>
    <t>LUBUK MUMPO</t>
  </si>
  <si>
    <t>DURIAN MAS</t>
  </si>
  <si>
    <t>BEDENG SS</t>
  </si>
  <si>
    <t>DUSUN BARU</t>
  </si>
  <si>
    <t>KOTA PADANG BARU</t>
  </si>
  <si>
    <t>TANJUNG GELANG</t>
  </si>
  <si>
    <t>: KOTA PADANG</t>
  </si>
  <si>
    <t xml:space="preserve">KARANG BARU </t>
  </si>
  <si>
    <t>TANJUNG SANAI 1</t>
  </si>
  <si>
    <t>Catatan :</t>
  </si>
  <si>
    <t>Bji Kering</t>
  </si>
  <si>
    <t xml:space="preserve"> </t>
  </si>
  <si>
    <t>*)     Catatan :</t>
  </si>
  <si>
    <t>Biji Pala</t>
  </si>
  <si>
    <t xml:space="preserve">Kopra </t>
  </si>
  <si>
    <t>Biji Kemiri</t>
  </si>
  <si>
    <t xml:space="preserve">Kopi Beras </t>
  </si>
  <si>
    <t xml:space="preserve">Biji Kemiri </t>
  </si>
  <si>
    <t>SINDANG BELITI ILIR</t>
  </si>
  <si>
    <t xml:space="preserve">: KARET </t>
  </si>
  <si>
    <t xml:space="preserve"> tahun</t>
  </si>
  <si>
    <t>AIR PUTIH KALI BANDUNG</t>
  </si>
  <si>
    <t>Petugas Kabupaten</t>
  </si>
  <si>
    <t>*)    Keterangan</t>
  </si>
  <si>
    <t xml:space="preserve">*)    Keterangan </t>
  </si>
  <si>
    <t>*)     Keterangan</t>
  </si>
  <si>
    <t xml:space="preserve">                        yyi</t>
  </si>
  <si>
    <t>TALANG LAHAT</t>
  </si>
  <si>
    <t>RENY SUSANTY, SP</t>
  </si>
  <si>
    <t>: KOPI ARABIKA</t>
  </si>
  <si>
    <t>KAMPUNG MELAYU</t>
  </si>
  <si>
    <t>a</t>
  </si>
  <si>
    <t>1. Kopi Robusta</t>
  </si>
  <si>
    <t>NIP. 19730816 200704 1 001</t>
  </si>
  <si>
    <t>DODIT AGUSTIAWAN, SP</t>
  </si>
  <si>
    <t>Gula Semut &amp; Cetak</t>
  </si>
  <si>
    <t xml:space="preserve">  </t>
  </si>
  <si>
    <t>.</t>
  </si>
  <si>
    <t>Untuk Komoditi Unggulan Perkebunan di Kabupaten Rejang Lebong Yaitu Ada 3 komoditi Unggulan :</t>
  </si>
  <si>
    <t>-</t>
  </si>
  <si>
    <t>TELADAN</t>
  </si>
  <si>
    <t>TEBAT TENONG DALAM</t>
  </si>
  <si>
    <t>SIMPANG BELITI</t>
  </si>
  <si>
    <t>PAL VIII</t>
  </si>
  <si>
    <t>PENGAMBANG</t>
  </si>
  <si>
    <t>TANJUNG SANAI II</t>
  </si>
  <si>
    <t>NETI HERPITA, SP</t>
  </si>
  <si>
    <t>SINTA MARIANA, SP</t>
  </si>
  <si>
    <t>DIDIK ARI SUPENO, S.ST</t>
  </si>
  <si>
    <t>NIP. 19841204 201706 1 002</t>
  </si>
  <si>
    <t>Khanif Suryanto, SST</t>
  </si>
  <si>
    <t>NIP. 19850622 201706 1 002</t>
  </si>
  <si>
    <t>Agus Suprapto, SST</t>
  </si>
  <si>
    <t xml:space="preserve">Keterangan : </t>
  </si>
  <si>
    <t>Keterangan:</t>
  </si>
  <si>
    <t>Keterangan :</t>
  </si>
  <si>
    <t>Keterangan ;</t>
  </si>
  <si>
    <t>keterangan :</t>
  </si>
  <si>
    <t>keterangan:</t>
  </si>
  <si>
    <t>2. Aren</t>
  </si>
  <si>
    <t>3. Kopi Arabika</t>
  </si>
  <si>
    <t>1. Bantuan bibit Lada Dana APBD Provinsi Akhir tahun 2018 seluas 24 Ha</t>
  </si>
  <si>
    <t>Formulir 8 A.   Rekapitulasi Luas Areal, Produksi, Produktivitas dan Jumlah Petani Pemilik Tanaman Tahunan Perkebunan Rakyat Kecamatan</t>
  </si>
  <si>
    <t>Formulir 8 B.   Luas Areal, Produksi, Produktivitas dan Jumlah Petani Pemilik Tanaman Tahunan Perkebunan Rakyat Kecamatan</t>
  </si>
  <si>
    <t>JATI PRIYANTO, SP</t>
  </si>
  <si>
    <t xml:space="preserve">produksi kapuk akhir kemarau blan oktober </t>
  </si>
  <si>
    <t>populasi 100 btg/ha, produksi 500 kg/ha</t>
  </si>
  <si>
    <t>produksi kayu manis 20 kg/pohon</t>
  </si>
  <si>
    <t>Formulir 6 A.   Luas Areal, Produksi, Produktivitas dan Jumlah Petani Pemilik Tanaman Tahunan Perkebunan Rakyat Kecamatan</t>
  </si>
  <si>
    <t>Formulir 6 B.   Luas Areal, Produksi, Produktivitas dan Jumlah Petani Pemilik Tanaman Tahunan Perkebunan Rakyat Kecamatan</t>
  </si>
  <si>
    <t>JUFRIZAL, SP</t>
  </si>
  <si>
    <t>NIP. 19691012 200003 1 002</t>
  </si>
  <si>
    <t>KAMPUNG DELIMA</t>
  </si>
  <si>
    <t>NOVIAN HADIANTO, S.Hut</t>
  </si>
  <si>
    <t>TRI WALUYO, A,Md</t>
  </si>
  <si>
    <t>NIP. 19850807 201706 1 001</t>
  </si>
  <si>
    <t>purwodadi 5 Ha = 1 orang kec. Bermani Ulu</t>
  </si>
  <si>
    <t>produksi triwulan 1 = 1 kg/Ha</t>
  </si>
  <si>
    <t>PENGURANGAN</t>
  </si>
  <si>
    <t>PENAMBAHAN</t>
  </si>
  <si>
    <t>1. Bantuan Rehabilitasi Kopi Robusta Dana APBN 2019 25 ha di Desa Pelalo</t>
  </si>
  <si>
    <t>1. Bantuan Rehabilitasi Kopi Robusta dana APBN 2019 16 Ha di Desa Kampung Baru</t>
  </si>
  <si>
    <t>1. Bantuan Rehabilitasi Kopi Robusta dana APBN 2019 20 Ha di Desa Sukarami</t>
  </si>
  <si>
    <t xml:space="preserve">1. Bantuan Rehabilitasi Kopi Robusta dana APBD Kab.RL 2019 3,9 Ha Di Desa Kampung Jeruk </t>
  </si>
  <si>
    <t>Perubahan Luas TR/ TM menjadi TBm adnya Keg.Rehab 2019</t>
  </si>
  <si>
    <t>Perubahan TR/TM menjadi TBM adanya Keg.Rehab 2019</t>
  </si>
  <si>
    <t>Perubahan TR menjadi TBM karena adanyakeg. Rehab</t>
  </si>
  <si>
    <t>1. Bantuan Rehabilitasi Kopi Robusta dana APBN 2019 15 Ha di Desa Dusun Sawah dan 24 Ha Lubuk Kembang</t>
  </si>
  <si>
    <t>terjadi Perubahan TR dan TM menjadi TBM karna keg Rehab Karena ada tanamn yg blm dilakukan penyambungan shg produksi kurang</t>
  </si>
  <si>
    <t>1.Bantuan Rehabilitasi Kopi Robusta dan APBD Kab.RL thn 2019 seluas 1,5 Ha di Desa Tanjung Heran,</t>
  </si>
  <si>
    <t xml:space="preserve"> 3,9Ha di Desa Jabi dan 3,125 ha di Lubuk Alai</t>
  </si>
  <si>
    <t>terjadi perubahan TR/TM menjadi TBM karna ad kegiatan Rehab</t>
  </si>
  <si>
    <t>terjadi perubahan dari TR keTBM karna ada keg. Rehab</t>
  </si>
  <si>
    <t>untuk tanaman ulang</t>
  </si>
  <si>
    <t>1. Bantuan bibit karet di Desa Jabi 1000 Batang = 1,79 Ha untuk tanam ulang</t>
  </si>
  <si>
    <t>Bantuan bibit karet di Desa Tanjung Gelang 1000 batang = 1,79 Ha untuk tanaman ulang</t>
  </si>
  <si>
    <t>Bantuan bibit karet di Desa Taba Anyar 1000 batang = 1,79 Ha untuk tanaman ulang</t>
  </si>
  <si>
    <t>Bantuan bibit karet di Desa Durian Mas 1000 batang = 1,79 Ha untuk tanaman ulang</t>
  </si>
  <si>
    <t>Bantuan bibit Karet di Desa Periang 1000 batang = 1,79 ha untuk tanaman Ulang</t>
  </si>
  <si>
    <t>Bantuan bibit Karet di Desa Lubuk Bingin Baru 1000 batang = 1,79 ha untuk tanaman ulang</t>
  </si>
  <si>
    <t>1. Bantuan bibit Aren 500 Batang luas 2,45 Ha di Desa Talang Rimbo Baru tumpangsari dengan tanaman kopi</t>
  </si>
  <si>
    <t>ket:</t>
  </si>
  <si>
    <t>1.Bantuan Bibit Aren 1000 batang, 2,45 Ha di Desa Apur dan</t>
  </si>
  <si>
    <t>2,45 Ha di Desa Lawang Agung</t>
  </si>
  <si>
    <t>1. Bantuan Bibit Aren 1000 Batang, 2,45 Ha di Desa Ujan Panas</t>
  </si>
  <si>
    <t>dan 2,45 Ha di Desa Bukit Batu</t>
  </si>
  <si>
    <t>1. Bantuan Bibit Arabika 1500 batang = 1 Ha di Desa Suban Ayam</t>
  </si>
  <si>
    <t>dan 3000 batang = 2 hadi Desa Kayu Manis</t>
  </si>
  <si>
    <t>1. Bantuan Bibit Arabika 1500 Batang = 1 Ha di Desa Sindang Jaya</t>
  </si>
  <si>
    <t>1.Bantuan Bibit Arabika 7500 Batang seluas 5 Ha di Desa Iv Suku Menanti</t>
  </si>
  <si>
    <t>Bantuan bibit Arabika 1500 batang= 1 Ha di Desa Pal VII</t>
  </si>
  <si>
    <t>BENGKO</t>
  </si>
  <si>
    <t>20 petani</t>
  </si>
  <si>
    <t>Ket :</t>
  </si>
  <si>
    <t>Pendataan ulang oleh manbun</t>
  </si>
  <si>
    <t>Ket:</t>
  </si>
  <si>
    <t>1.Penambahan Bantuan Bibit Arabika Tahun 2019</t>
  </si>
  <si>
    <t>2.  Pengurangan karena beralih ke tanaman kopi</t>
  </si>
  <si>
    <t>2. Pengurangan luas tanaman menghasilkan dikarenakan tanah longsor</t>
  </si>
  <si>
    <t>Tanaman yang Direhabilitasi Th 2018 telah jadi tanaman menghasilkan 17 Ha di Air Merah</t>
  </si>
  <si>
    <t>2. Tanaman yang Direhabilitasi Th 2018 telah jadi tanaman menghasilkan 16 Ha di Kampung Melayu</t>
  </si>
  <si>
    <t>2. Tanaman yang Direhabilitasi Th 2018 telah jadi tanaman menghasilkan 48 Ha di Apur, Lawang Agung dan Tanjung Agung</t>
  </si>
  <si>
    <t>TBM Sawit 3 kk 3</t>
  </si>
  <si>
    <t>TW IV Pengurangan TR karet 15 ha kk 13 org</t>
  </si>
  <si>
    <t>TW IV penambahan TBM 15 Ha KK 13 org</t>
  </si>
  <si>
    <t>TR Kurang 2 ke tbm sawit kk 2</t>
  </si>
  <si>
    <t>TR kurang 3 ke tbm sawit kk 3</t>
  </si>
  <si>
    <t>TBM sawit 2 kk 2</t>
  </si>
  <si>
    <t>3. pengurangan karet tm dan tR di tri wulan iv beralih ke sawit</t>
  </si>
  <si>
    <t>dikarenkan harga rendah petani beralih</t>
  </si>
  <si>
    <t>tw iv kurang TR 2 ha kk 2</t>
  </si>
  <si>
    <t>tw iv kurang TR 3 ha KK3</t>
  </si>
  <si>
    <t>tbm 2 dr tan.karet kk 2</t>
  </si>
  <si>
    <t>tbm 3 ha dr karet kk 3</t>
  </si>
  <si>
    <t>tw iv kurang TM 5 ha kk 5</t>
  </si>
  <si>
    <t>tw iv kurang TM 10 ha kk 10</t>
  </si>
  <si>
    <t>tw iv TBM bertambah 5 ha dr karet dan kakao kk 5 org</t>
  </si>
  <si>
    <t>tw iv TBM bertambah 10 ha dr karet kk 10 org</t>
  </si>
  <si>
    <t>Ket : Penambahan TBM dari peralihan tanaman karet 5 ha</t>
  </si>
  <si>
    <t>2. Pengurangan tanaman karet karena beralih ke tanaman Kopi Robusta TW 1</t>
  </si>
  <si>
    <t>Pengurangan tanaman karet karena beralih ke tanaman Sawit pada TW 4 seluas 5 Ha</t>
  </si>
  <si>
    <t xml:space="preserve">1. Penambahan 5 Ha dari tanaman karet </t>
  </si>
  <si>
    <t>1. Pengurangan TR Karet beralih ketanaman sawit 5 ha</t>
  </si>
  <si>
    <t>1. Penambahan 10 Ha TBM Sawit dari tanaman Karet</t>
  </si>
  <si>
    <t>Pengurangan TR karet ke tanaman Sawit</t>
  </si>
  <si>
    <t>Pengurangan TBM Karet ke Tanaman Sawit</t>
  </si>
  <si>
    <t>Rata-Rata</t>
  </si>
  <si>
    <t>Harga</t>
  </si>
  <si>
    <t>(Rp/Kg)</t>
  </si>
  <si>
    <t>Ket : Pengurangan tanaman Tua yang tumpang sari dengan kopi</t>
  </si>
  <si>
    <t>200 Ha</t>
  </si>
  <si>
    <t>Bengko 150 Ha</t>
  </si>
  <si>
    <t>150 ha di iv suku menanti</t>
  </si>
  <si>
    <t>22-23 ribu</t>
  </si>
  <si>
    <t>di kawasan Hutan Lindung</t>
  </si>
  <si>
    <t>Ket : Desa Sinanr Gunung 250 Ha</t>
  </si>
  <si>
    <t>Ket : Pengurangan Tanaman Kakao 12 Ha di Desa Taktoi dan Bukit Batu</t>
  </si>
  <si>
    <t>1. Penambahan pada tanaman karena adanya pendataan ulang Keg. NPGT bersama BPN</t>
  </si>
  <si>
    <t xml:space="preserve">1. </t>
  </si>
  <si>
    <t>LINCE MALINI, SP</t>
  </si>
  <si>
    <t>NIP.19790222 200903 2 006</t>
  </si>
  <si>
    <t>YENNY, SPKP</t>
  </si>
  <si>
    <t>NIP. 19670717 198803 2 006</t>
  </si>
  <si>
    <t>BENI HIDAYAT</t>
  </si>
  <si>
    <t>Bantuan Bibit Aren di Desa Talang Belitar 1475 Batang dengan tingkat kematian 10 % populasi per ha 204 = 6,5 Ha</t>
  </si>
  <si>
    <t>Di Desa Air Rusa 800 Batang dengan tingkat kematian 10 % populasi per ha 204 = 3,5</t>
  </si>
  <si>
    <t>1. Bantuan bibit Aren 500 Batang dengan tingkat kematian 10 % populasi per ha 204 = 2,2 Ha</t>
  </si>
  <si>
    <t>Di Desa Kayu Manis</t>
  </si>
  <si>
    <t>1.Bantuan Bibit Aren 450 Batang dengan tingkat kematian 10 % populasi per ha 204 = 1,9 Ha</t>
  </si>
  <si>
    <t>Di Desa Sindang Jaya</t>
  </si>
  <si>
    <t>1. Bantuan Bibit Aren 675 Batang dengan tingkat kematian 10 % populasi per ha 204 =2,9</t>
  </si>
  <si>
    <t>Di Desa Tanjung Beringin</t>
  </si>
  <si>
    <t>1.Bantuan Bibit Aren 660 Batang dengan tingkat kematian 10 % populasi per ha 204 = 2,9</t>
  </si>
  <si>
    <t>Di Desa Kepala Curup</t>
  </si>
  <si>
    <t>1. Bantuan Bibit Aren 540 Batang dengan tingkat kematian 10 % populasi per ha 204 = 2,3</t>
  </si>
  <si>
    <t>Di Desa Air Bening</t>
  </si>
  <si>
    <t>1. Penambahan Luas Baru dari Bantuan Bibit 5100 Batang sumber dana APBD dan APBN Tahun 2021</t>
  </si>
  <si>
    <t>dengan tingkat Kematian 10 % dan populasi per ha 204 Batang</t>
  </si>
  <si>
    <t>ULAK TANDING</t>
  </si>
  <si>
    <t>: 2023</t>
  </si>
  <si>
    <t>M. YUSUP, SP</t>
  </si>
  <si>
    <t>NIP. 19720618 200901 1 004</t>
  </si>
  <si>
    <t>DIDI DARMADI S.ST</t>
  </si>
  <si>
    <t>NIP. 19790429 201706 1 001</t>
  </si>
  <si>
    <t>1. Kegiatan Pengadaan Bibit Arabika 10000 Batang dari BPTP Provinsi dan Balai Besar Medan Tahun 2022</t>
  </si>
  <si>
    <t>: IV ( Empat )</t>
  </si>
  <si>
    <t>Curup , 31 Desember 2023</t>
  </si>
  <si>
    <t>Curup, 31 Desember 2023</t>
  </si>
  <si>
    <t>Curup Selatan , 31 Desember 2023</t>
  </si>
  <si>
    <t>Curup Utara, 31 Desember 2023</t>
  </si>
  <si>
    <t>Curup Timur, 31 Desember 2023</t>
  </si>
  <si>
    <t>Curup Tengah, 31 Desember 2023</t>
  </si>
  <si>
    <t>Selupu Rejang, 31 Desember 2023</t>
  </si>
  <si>
    <t>Sindang Kelingi, 31 Desember 2023</t>
  </si>
  <si>
    <t>Bermani Ulu, 31 Desember 2023</t>
  </si>
  <si>
    <t>Bermani Ulu Raya, 31 Desember 2023</t>
  </si>
  <si>
    <t>Sindang Dataran, 31 Desember 2023</t>
  </si>
  <si>
    <t>Sindang Beliti Ulu, 31 Desember 2023</t>
  </si>
  <si>
    <t>Binduriang, 31 Desember 2023</t>
  </si>
  <si>
    <t>Padang Ulak Tanding, 31 Desember 2023</t>
  </si>
  <si>
    <t>Sindang Beliti Ilir, 31 Desember 2023</t>
  </si>
  <si>
    <t>Kota Padang , 31 Desember 2023</t>
  </si>
  <si>
    <t>1. Penambahan TBM Sawit swadaya masyarakat dan dari tanaman karet</t>
  </si>
  <si>
    <t>Pengurangan TM Karet beralih ke sawit 20 ha</t>
  </si>
  <si>
    <t>Penambahan 50 ha dari tanaman karet</t>
  </si>
  <si>
    <t>1.Penambahan tbm dari peralihan tan. Karet  dan lahan kosong swadaya masyarakat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</si>
</sst>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164" formatCode="_(* #,##0_);_(* \(#,##0\);_(* &quot;-&quot;_);_(@_)"/>
    <numFmt numFmtId="165" formatCode="_(* #,##0.00_);_(* \(#,##0.00\);_(* &quot;-&quot;??_);_(@_)"/>
    <numFmt numFmtId="166" formatCode="_(* #,##0_);_(* \(#,##0\);_(* &quot;-&quot;??_);_(@_)"/>
    <numFmt numFmtId="167" formatCode="0.0"/>
    <numFmt numFmtId="168" formatCode="#,##0.0"/>
    <numFmt numFmtId="169" formatCode="_(* #,##0.0_);_(* \(#,##0.0\);_(* &quot;-&quot;?_);_(@_)"/>
    <numFmt numFmtId="170" formatCode="_(* #,##0.0_);_(* \(#,##0.0\);_(* &quot;-&quot;??_);_(@_)"/>
    <numFmt numFmtId="171" formatCode="_(* #,##0.000_);_(* \(#,##0.000\);_(* &quot;-&quot;??_);_(@_)"/>
    <numFmt numFmtId="172" formatCode="_(* #,##0.0_);_(* \(#,##0.0\);_(* &quot;-&quot;_);_(@_)"/>
    <numFmt numFmtId="173" formatCode="_(* #,##0.00_);_(* \(#,##0.00\);_(* &quot;-&quot;_);_(@_)"/>
    <numFmt numFmtId="174" formatCode="#,##0.000"/>
    <numFmt numFmtId="175" formatCode="_(* #,##0.0000_);_(* \(#,##0.0000\);_(* &quot;-&quot;??_);_(@_)"/>
    <numFmt numFmtId="176" formatCode="_(* #,##0.000_);_(* \(#,##0.000\);_(* &quot;-&quot;_);_(@_)"/>
    <numFmt numFmtId="177" formatCode="_(* #,##0.0000_);_(* \(#,##0.0000\);_(* &quot;-&quot;_);_(@_)"/>
    <numFmt numFmtId="178" formatCode="&quot;Rp&quot;#,##0"/>
  </numFmts>
  <fonts count="35" x14ac:knownFonts="1">
    <font>
      <sz val="11"/>
      <color theme="1"/>
      <name val="Calibri"/>
      <family val="2"/>
      <scheme val="minor"/>
    </font>
    <font>
      <sz val="9"/>
      <name val="Arial Narrow"/>
      <family val="2"/>
    </font>
    <font>
      <sz val="10"/>
      <name val="Arial Narrow"/>
      <family val="2"/>
    </font>
    <font>
      <sz val="11"/>
      <name val="Arial Narrow"/>
      <family val="2"/>
    </font>
    <font>
      <sz val="12"/>
      <name val="Arial Narrow"/>
      <family val="2"/>
    </font>
    <font>
      <b/>
      <sz val="12"/>
      <name val="Arial Narrow"/>
      <family val="2"/>
    </font>
    <font>
      <b/>
      <u/>
      <sz val="12"/>
      <name val="Arial Narrow"/>
      <family val="2"/>
    </font>
    <font>
      <b/>
      <sz val="11"/>
      <name val="Arial Narrow"/>
      <family val="2"/>
    </font>
    <font>
      <i/>
      <sz val="9"/>
      <name val="Arial Narrow"/>
      <family val="2"/>
    </font>
    <font>
      <i/>
      <sz val="11"/>
      <name val="Arial Narrow"/>
      <family val="2"/>
    </font>
    <font>
      <i/>
      <sz val="10"/>
      <name val="Arial Narrow"/>
      <family val="2"/>
    </font>
    <font>
      <b/>
      <u/>
      <sz val="11"/>
      <name val="Arial Narrow"/>
      <family val="2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i/>
      <sz val="10"/>
      <color theme="1"/>
      <name val="Arial Narrow"/>
      <family val="2"/>
    </font>
    <font>
      <u/>
      <sz val="11"/>
      <color theme="1"/>
      <name val="Arial Narrow"/>
      <family val="2"/>
    </font>
    <font>
      <sz val="10"/>
      <color theme="1"/>
      <name val="Arial Narrow"/>
      <family val="2"/>
    </font>
    <font>
      <b/>
      <u/>
      <sz val="11"/>
      <color theme="1"/>
      <name val="Arial Narrow"/>
      <family val="2"/>
    </font>
    <font>
      <i/>
      <sz val="9"/>
      <color theme="1"/>
      <name val="Arial Narrow"/>
      <family val="2"/>
    </font>
    <font>
      <sz val="11"/>
      <color rgb="FFFF0000"/>
      <name val="Arial Narrow"/>
      <family val="2"/>
    </font>
    <font>
      <sz val="11"/>
      <color theme="0"/>
      <name val="Arial Narrow"/>
      <family val="2"/>
    </font>
    <font>
      <sz val="9"/>
      <color theme="1"/>
      <name val="Arial Narrow"/>
      <family val="2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i/>
      <sz val="11"/>
      <color theme="1"/>
      <name val="Arial Narrow"/>
      <family val="2"/>
    </font>
    <font>
      <sz val="12"/>
      <color rgb="FFFF0000"/>
      <name val="Arial Narrow"/>
      <family val="2"/>
    </font>
    <font>
      <sz val="12"/>
      <color rgb="FF0070C0"/>
      <name val="Arial Narrow"/>
      <family val="2"/>
    </font>
    <font>
      <sz val="12"/>
      <color theme="0"/>
      <name val="Arial Narrow"/>
      <family val="2"/>
    </font>
    <font>
      <i/>
      <sz val="9"/>
      <color theme="0"/>
      <name val="Arial Narrow"/>
      <family val="2"/>
    </font>
    <font>
      <i/>
      <sz val="10"/>
      <color theme="0"/>
      <name val="Arial Narrow"/>
      <family val="2"/>
    </font>
    <font>
      <i/>
      <sz val="11"/>
      <color theme="0"/>
      <name val="Arial Narrow"/>
      <family val="2"/>
    </font>
    <font>
      <sz val="10"/>
      <color theme="0"/>
      <name val="Arial Narrow"/>
      <family val="2"/>
    </font>
    <font>
      <i/>
      <sz val="11"/>
      <color rgb="FFFF0000"/>
      <name val="Arial Narrow"/>
      <family val="2"/>
    </font>
    <font>
      <b/>
      <u/>
      <sz val="12"/>
      <color theme="0"/>
      <name val="Arial Narrow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165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5" fontId="12" fillId="0" borderId="0" applyFont="0" applyFill="0" applyBorder="0" applyAlignment="0" applyProtection="0"/>
  </cellStyleXfs>
  <cellXfs count="470">
    <xf numFmtId="0" fontId="0" fillId="0" borderId="0" xfId="0"/>
    <xf numFmtId="0" fontId="13" fillId="0" borderId="1" xfId="0" applyFont="1" applyBorder="1" applyAlignment="1">
      <alignment horizontal="right"/>
    </xf>
    <xf numFmtId="164" fontId="13" fillId="0" borderId="1" xfId="0" applyNumberFormat="1" applyFont="1" applyBorder="1" applyAlignment="1">
      <alignment horizontal="center"/>
    </xf>
    <xf numFmtId="164" fontId="13" fillId="0" borderId="1" xfId="0" applyNumberFormat="1" applyFont="1" applyBorder="1"/>
    <xf numFmtId="173" fontId="13" fillId="0" borderId="1" xfId="0" applyNumberFormat="1" applyFont="1" applyBorder="1" applyAlignment="1">
      <alignment horizontal="center"/>
    </xf>
    <xf numFmtId="3" fontId="1" fillId="0" borderId="1" xfId="0" applyNumberFormat="1" applyFont="1" applyBorder="1"/>
    <xf numFmtId="0" fontId="13" fillId="0" borderId="1" xfId="0" applyFont="1" applyBorder="1"/>
    <xf numFmtId="166" fontId="13" fillId="0" borderId="1" xfId="1" applyNumberFormat="1" applyFont="1" applyBorder="1"/>
    <xf numFmtId="0" fontId="13" fillId="0" borderId="1" xfId="0" applyFont="1" applyBorder="1" applyAlignment="1">
      <alignment horizontal="center"/>
    </xf>
    <xf numFmtId="3" fontId="1" fillId="0" borderId="1" xfId="0" applyNumberFormat="1" applyFont="1" applyBorder="1" applyAlignment="1">
      <alignment horizontal="center"/>
    </xf>
    <xf numFmtId="164" fontId="1" fillId="0" borderId="1" xfId="1" applyNumberFormat="1" applyFont="1" applyBorder="1"/>
    <xf numFmtId="173" fontId="13" fillId="0" borderId="1" xfId="0" applyNumberFormat="1" applyFont="1" applyBorder="1" applyAlignment="1">
      <alignment horizontal="right"/>
    </xf>
    <xf numFmtId="168" fontId="13" fillId="0" borderId="1" xfId="0" applyNumberFormat="1" applyFont="1" applyBorder="1"/>
    <xf numFmtId="166" fontId="13" fillId="0" borderId="1" xfId="0" applyNumberFormat="1" applyFont="1" applyBorder="1"/>
    <xf numFmtId="2" fontId="13" fillId="0" borderId="1" xfId="0" applyNumberFormat="1" applyFont="1" applyBorder="1"/>
    <xf numFmtId="3" fontId="13" fillId="0" borderId="1" xfId="0" applyNumberFormat="1" applyFont="1" applyBorder="1" applyAlignment="1">
      <alignment horizontal="center"/>
    </xf>
    <xf numFmtId="0" fontId="13" fillId="0" borderId="0" xfId="0" applyFont="1"/>
    <xf numFmtId="165" fontId="13" fillId="0" borderId="0" xfId="1" applyFont="1"/>
    <xf numFmtId="166" fontId="13" fillId="0" borderId="0" xfId="0" applyNumberFormat="1" applyFont="1"/>
    <xf numFmtId="0" fontId="14" fillId="0" borderId="0" xfId="0" applyFont="1"/>
    <xf numFmtId="165" fontId="13" fillId="0" borderId="0" xfId="0" applyNumberFormat="1" applyFont="1"/>
    <xf numFmtId="0" fontId="13" fillId="0" borderId="0" xfId="0" quotePrefix="1" applyFont="1"/>
    <xf numFmtId="0" fontId="13" fillId="0" borderId="2" xfId="0" applyFont="1" applyBorder="1" applyAlignment="1">
      <alignment horizontal="center"/>
    </xf>
    <xf numFmtId="0" fontId="13" fillId="0" borderId="2" xfId="0" applyFont="1" applyBorder="1"/>
    <xf numFmtId="0" fontId="13" fillId="0" borderId="3" xfId="0" applyFont="1" applyBorder="1" applyAlignment="1">
      <alignment horizontal="center"/>
    </xf>
    <xf numFmtId="0" fontId="13" fillId="0" borderId="3" xfId="0" applyFont="1" applyBorder="1"/>
    <xf numFmtId="0" fontId="13" fillId="0" borderId="4" xfId="0" applyFont="1" applyBorder="1" applyAlignment="1">
      <alignment horizontal="center"/>
    </xf>
    <xf numFmtId="0" fontId="13" fillId="0" borderId="5" xfId="0" applyFont="1" applyBorder="1"/>
    <xf numFmtId="0" fontId="13" fillId="0" borderId="6" xfId="0" applyFont="1" applyBorder="1" applyAlignment="1">
      <alignment horizontal="center"/>
    </xf>
    <xf numFmtId="0" fontId="13" fillId="0" borderId="7" xfId="0" applyFont="1" applyBorder="1" applyAlignment="1">
      <alignment horizontal="center"/>
    </xf>
    <xf numFmtId="0" fontId="13" fillId="0" borderId="8" xfId="0" applyFont="1" applyBorder="1"/>
    <xf numFmtId="0" fontId="13" fillId="0" borderId="9" xfId="0" applyFont="1" applyBorder="1"/>
    <xf numFmtId="166" fontId="13" fillId="0" borderId="8" xfId="1" applyNumberFormat="1" applyFont="1" applyBorder="1" applyAlignment="1">
      <alignment horizontal="center"/>
    </xf>
    <xf numFmtId="0" fontId="13" fillId="0" borderId="8" xfId="0" applyFont="1" applyBorder="1" applyAlignment="1">
      <alignment horizontal="center"/>
    </xf>
    <xf numFmtId="164" fontId="1" fillId="0" borderId="1" xfId="0" applyNumberFormat="1" applyFont="1" applyBorder="1"/>
    <xf numFmtId="170" fontId="1" fillId="0" borderId="1" xfId="1" applyNumberFormat="1" applyFont="1" applyBorder="1"/>
    <xf numFmtId="170" fontId="13" fillId="0" borderId="1" xfId="0" applyNumberFormat="1" applyFont="1" applyBorder="1"/>
    <xf numFmtId="165" fontId="13" fillId="0" borderId="1" xfId="0" applyNumberFormat="1" applyFont="1" applyBorder="1"/>
    <xf numFmtId="173" fontId="13" fillId="0" borderId="1" xfId="0" applyNumberFormat="1" applyFont="1" applyBorder="1"/>
    <xf numFmtId="4" fontId="13" fillId="0" borderId="1" xfId="0" applyNumberFormat="1" applyFont="1" applyBorder="1"/>
    <xf numFmtId="3" fontId="13" fillId="0" borderId="1" xfId="0" applyNumberFormat="1" applyFont="1" applyBorder="1"/>
    <xf numFmtId="0" fontId="14" fillId="0" borderId="1" xfId="0" applyFont="1" applyBorder="1"/>
    <xf numFmtId="165" fontId="1" fillId="0" borderId="1" xfId="1" applyFont="1" applyBorder="1"/>
    <xf numFmtId="0" fontId="13" fillId="0" borderId="1" xfId="1" applyNumberFormat="1" applyFont="1" applyBorder="1"/>
    <xf numFmtId="164" fontId="13" fillId="0" borderId="1" xfId="1" applyNumberFormat="1" applyFont="1" applyBorder="1"/>
    <xf numFmtId="173" fontId="13" fillId="0" borderId="1" xfId="1" applyNumberFormat="1" applyFont="1" applyBorder="1"/>
    <xf numFmtId="4" fontId="13" fillId="0" borderId="1" xfId="1" applyNumberFormat="1" applyFont="1" applyBorder="1"/>
    <xf numFmtId="165" fontId="13" fillId="0" borderId="1" xfId="1" applyFont="1" applyBorder="1"/>
    <xf numFmtId="2" fontId="13" fillId="0" borderId="0" xfId="0" applyNumberFormat="1" applyFont="1"/>
    <xf numFmtId="173" fontId="13" fillId="0" borderId="0" xfId="0" applyNumberFormat="1" applyFont="1"/>
    <xf numFmtId="170" fontId="13" fillId="0" borderId="0" xfId="0" applyNumberFormat="1" applyFont="1"/>
    <xf numFmtId="0" fontId="15" fillId="0" borderId="0" xfId="0" applyFont="1" applyAlignment="1">
      <alignment vertical="center"/>
    </xf>
    <xf numFmtId="0" fontId="15" fillId="0" borderId="0" xfId="0" quotePrefix="1" applyFont="1"/>
    <xf numFmtId="0" fontId="15" fillId="0" borderId="0" xfId="0" applyFont="1"/>
    <xf numFmtId="0" fontId="16" fillId="0" borderId="0" xfId="0" applyFont="1"/>
    <xf numFmtId="164" fontId="17" fillId="0" borderId="1" xfId="0" applyNumberFormat="1" applyFont="1" applyBorder="1"/>
    <xf numFmtId="166" fontId="17" fillId="0" borderId="1" xfId="0" applyNumberFormat="1" applyFont="1" applyBorder="1"/>
    <xf numFmtId="4" fontId="3" fillId="0" borderId="1" xfId="1" applyNumberFormat="1" applyFont="1" applyBorder="1"/>
    <xf numFmtId="3" fontId="3" fillId="0" borderId="1" xfId="0" applyNumberFormat="1" applyFont="1" applyBorder="1"/>
    <xf numFmtId="3" fontId="3" fillId="0" borderId="1" xfId="0" applyNumberFormat="1" applyFont="1" applyBorder="1" applyAlignment="1">
      <alignment horizontal="center"/>
    </xf>
    <xf numFmtId="3" fontId="3" fillId="0" borderId="1" xfId="1" applyNumberFormat="1" applyFont="1" applyBorder="1"/>
    <xf numFmtId="164" fontId="3" fillId="0" borderId="1" xfId="1" applyNumberFormat="1" applyFont="1" applyBorder="1"/>
    <xf numFmtId="167" fontId="13" fillId="0" borderId="1" xfId="0" applyNumberFormat="1" applyFont="1" applyBorder="1"/>
    <xf numFmtId="1" fontId="13" fillId="0" borderId="1" xfId="0" applyNumberFormat="1" applyFont="1" applyBorder="1"/>
    <xf numFmtId="172" fontId="13" fillId="0" borderId="1" xfId="0" applyNumberFormat="1" applyFont="1" applyBorder="1"/>
    <xf numFmtId="170" fontId="13" fillId="0" borderId="1" xfId="1" applyNumberFormat="1" applyFont="1" applyBorder="1"/>
    <xf numFmtId="0" fontId="3" fillId="0" borderId="1" xfId="0" applyFont="1" applyBorder="1"/>
    <xf numFmtId="0" fontId="13" fillId="0" borderId="1" xfId="0" applyFont="1" applyBorder="1" applyAlignment="1">
      <alignment vertical="center"/>
    </xf>
    <xf numFmtId="164" fontId="3" fillId="0" borderId="1" xfId="0" applyNumberFormat="1" applyFont="1" applyBorder="1"/>
    <xf numFmtId="166" fontId="3" fillId="0" borderId="1" xfId="1" applyNumberFormat="1" applyFont="1" applyBorder="1"/>
    <xf numFmtId="0" fontId="13" fillId="0" borderId="0" xfId="0" applyFont="1" applyAlignment="1">
      <alignment horizontal="center"/>
    </xf>
    <xf numFmtId="3" fontId="13" fillId="0" borderId="0" xfId="0" applyNumberFormat="1" applyFont="1"/>
    <xf numFmtId="0" fontId="3" fillId="0" borderId="1" xfId="0" applyFont="1" applyBorder="1" applyAlignment="1">
      <alignment horizontal="center"/>
    </xf>
    <xf numFmtId="167" fontId="3" fillId="0" borderId="1" xfId="0" applyNumberFormat="1" applyFont="1" applyBorder="1"/>
    <xf numFmtId="0" fontId="3" fillId="0" borderId="0" xfId="0" applyFont="1"/>
    <xf numFmtId="1" fontId="13" fillId="0" borderId="1" xfId="1" applyNumberFormat="1" applyFont="1" applyBorder="1"/>
    <xf numFmtId="166" fontId="13" fillId="0" borderId="1" xfId="1" applyNumberFormat="1" applyFont="1" applyBorder="1" applyAlignment="1">
      <alignment horizontal="right"/>
    </xf>
    <xf numFmtId="165" fontId="13" fillId="0" borderId="1" xfId="1" applyFont="1" applyBorder="1" applyAlignment="1">
      <alignment horizontal="center"/>
    </xf>
    <xf numFmtId="166" fontId="13" fillId="0" borderId="1" xfId="1" applyNumberFormat="1" applyFont="1" applyBorder="1" applyAlignment="1">
      <alignment horizontal="center"/>
    </xf>
    <xf numFmtId="164" fontId="13" fillId="0" borderId="1" xfId="1" applyNumberFormat="1" applyFont="1" applyBorder="1" applyAlignment="1">
      <alignment horizontal="center"/>
    </xf>
    <xf numFmtId="3" fontId="3" fillId="0" borderId="1" xfId="0" applyNumberFormat="1" applyFont="1" applyBorder="1" applyAlignment="1">
      <alignment horizontal="right"/>
    </xf>
    <xf numFmtId="0" fontId="18" fillId="0" borderId="0" xfId="0" applyFont="1"/>
    <xf numFmtId="0" fontId="19" fillId="0" borderId="0" xfId="0" applyFont="1"/>
    <xf numFmtId="0" fontId="19" fillId="0" borderId="0" xfId="0" quotePrefix="1" applyFont="1"/>
    <xf numFmtId="172" fontId="17" fillId="0" borderId="1" xfId="0" applyNumberFormat="1" applyFont="1" applyBorder="1"/>
    <xf numFmtId="172" fontId="2" fillId="0" borderId="1" xfId="0" applyNumberFormat="1" applyFont="1" applyBorder="1"/>
    <xf numFmtId="172" fontId="3" fillId="0" borderId="1" xfId="0" applyNumberFormat="1" applyFont="1" applyBorder="1"/>
    <xf numFmtId="174" fontId="13" fillId="0" borderId="1" xfId="0" applyNumberFormat="1" applyFont="1" applyBorder="1"/>
    <xf numFmtId="3" fontId="13" fillId="0" borderId="1" xfId="1" applyNumberFormat="1" applyFont="1" applyBorder="1"/>
    <xf numFmtId="0" fontId="14" fillId="0" borderId="0" xfId="0" applyFont="1" applyAlignment="1">
      <alignment horizontal="center"/>
    </xf>
    <xf numFmtId="164" fontId="13" fillId="0" borderId="1" xfId="0" applyNumberFormat="1" applyFont="1" applyBorder="1" applyAlignment="1">
      <alignment vertical="center"/>
    </xf>
    <xf numFmtId="164" fontId="3" fillId="0" borderId="1" xfId="0" applyNumberFormat="1" applyFont="1" applyBorder="1" applyAlignment="1">
      <alignment vertical="center"/>
    </xf>
    <xf numFmtId="172" fontId="13" fillId="0" borderId="1" xfId="0" applyNumberFormat="1" applyFont="1" applyBorder="1" applyAlignment="1">
      <alignment vertical="center"/>
    </xf>
    <xf numFmtId="172" fontId="3" fillId="0" borderId="1" xfId="0" applyNumberFormat="1" applyFont="1" applyBorder="1" applyAlignment="1">
      <alignment vertical="center"/>
    </xf>
    <xf numFmtId="173" fontId="13" fillId="0" borderId="1" xfId="0" applyNumberFormat="1" applyFont="1" applyBorder="1" applyAlignment="1">
      <alignment vertical="center"/>
    </xf>
    <xf numFmtId="165" fontId="13" fillId="0" borderId="8" xfId="1" applyFont="1" applyBorder="1" applyAlignment="1">
      <alignment horizontal="center"/>
    </xf>
    <xf numFmtId="4" fontId="3" fillId="0" borderId="1" xfId="0" applyNumberFormat="1" applyFont="1" applyBorder="1"/>
    <xf numFmtId="165" fontId="3" fillId="0" borderId="1" xfId="0" applyNumberFormat="1" applyFont="1" applyBorder="1"/>
    <xf numFmtId="166" fontId="3" fillId="0" borderId="1" xfId="0" applyNumberFormat="1" applyFont="1" applyBorder="1"/>
    <xf numFmtId="1" fontId="3" fillId="0" borderId="1" xfId="0" applyNumberFormat="1" applyFont="1" applyBorder="1"/>
    <xf numFmtId="167" fontId="20" fillId="0" borderId="1" xfId="0" applyNumberFormat="1" applyFont="1" applyBorder="1"/>
    <xf numFmtId="0" fontId="20" fillId="0" borderId="1" xfId="0" applyFont="1" applyBorder="1"/>
    <xf numFmtId="0" fontId="20" fillId="0" borderId="0" xfId="0" applyFont="1"/>
    <xf numFmtId="164" fontId="13" fillId="0" borderId="1" xfId="0" applyNumberFormat="1" applyFont="1" applyBorder="1" applyAlignment="1">
      <alignment horizontal="right"/>
    </xf>
    <xf numFmtId="170" fontId="17" fillId="0" borderId="1" xfId="0" applyNumberFormat="1" applyFont="1" applyBorder="1"/>
    <xf numFmtId="166" fontId="2" fillId="0" borderId="1" xfId="0" applyNumberFormat="1" applyFont="1" applyBorder="1"/>
    <xf numFmtId="165" fontId="17" fillId="0" borderId="1" xfId="0" applyNumberFormat="1" applyFont="1" applyBorder="1"/>
    <xf numFmtId="173" fontId="17" fillId="0" borderId="1" xfId="0" applyNumberFormat="1" applyFont="1" applyBorder="1"/>
    <xf numFmtId="173" fontId="2" fillId="0" borderId="1" xfId="0" applyNumberFormat="1" applyFont="1" applyBorder="1"/>
    <xf numFmtId="164" fontId="2" fillId="0" borderId="1" xfId="0" applyNumberFormat="1" applyFont="1" applyBorder="1"/>
    <xf numFmtId="173" fontId="3" fillId="0" borderId="1" xfId="0" applyNumberFormat="1" applyFont="1" applyBorder="1"/>
    <xf numFmtId="0" fontId="19" fillId="0" borderId="0" xfId="0" quotePrefix="1" applyFont="1" applyAlignment="1">
      <alignment horizontal="center"/>
    </xf>
    <xf numFmtId="166" fontId="3" fillId="0" borderId="0" xfId="0" applyNumberFormat="1" applyFont="1"/>
    <xf numFmtId="165" fontId="3" fillId="0" borderId="0" xfId="0" applyNumberFormat="1" applyFont="1"/>
    <xf numFmtId="0" fontId="3" fillId="0" borderId="2" xfId="0" applyFont="1" applyBorder="1" applyAlignment="1">
      <alignment horizontal="center"/>
    </xf>
    <xf numFmtId="166" fontId="3" fillId="0" borderId="8" xfId="1" applyNumberFormat="1" applyFont="1" applyBorder="1" applyAlignment="1">
      <alignment horizontal="center"/>
    </xf>
    <xf numFmtId="165" fontId="3" fillId="0" borderId="1" xfId="1" applyFont="1" applyBorder="1"/>
    <xf numFmtId="170" fontId="3" fillId="0" borderId="1" xfId="0" applyNumberFormat="1" applyFont="1" applyBorder="1"/>
    <xf numFmtId="0" fontId="21" fillId="0" borderId="1" xfId="0" applyFont="1" applyBorder="1"/>
    <xf numFmtId="0" fontId="13" fillId="2" borderId="1" xfId="0" applyFont="1" applyFill="1" applyBorder="1" applyAlignment="1">
      <alignment horizontal="center"/>
    </xf>
    <xf numFmtId="0" fontId="13" fillId="2" borderId="1" xfId="0" applyFont="1" applyFill="1" applyBorder="1" applyAlignment="1">
      <alignment vertical="center"/>
    </xf>
    <xf numFmtId="166" fontId="17" fillId="2" borderId="1" xfId="0" applyNumberFormat="1" applyFont="1" applyFill="1" applyBorder="1"/>
    <xf numFmtId="164" fontId="13" fillId="2" borderId="1" xfId="0" applyNumberFormat="1" applyFont="1" applyFill="1" applyBorder="1"/>
    <xf numFmtId="164" fontId="17" fillId="2" borderId="1" xfId="0" applyNumberFormat="1" applyFont="1" applyFill="1" applyBorder="1"/>
    <xf numFmtId="172" fontId="17" fillId="2" borderId="1" xfId="0" applyNumberFormat="1" applyFont="1" applyFill="1" applyBorder="1"/>
    <xf numFmtId="172" fontId="2" fillId="2" borderId="1" xfId="0" applyNumberFormat="1" applyFont="1" applyFill="1" applyBorder="1"/>
    <xf numFmtId="164" fontId="3" fillId="2" borderId="1" xfId="0" applyNumberFormat="1" applyFont="1" applyFill="1" applyBorder="1"/>
    <xf numFmtId="0" fontId="13" fillId="2" borderId="1" xfId="0" applyFont="1" applyFill="1" applyBorder="1"/>
    <xf numFmtId="3" fontId="1" fillId="2" borderId="1" xfId="0" applyNumberFormat="1" applyFont="1" applyFill="1" applyBorder="1"/>
    <xf numFmtId="0" fontId="13" fillId="3" borderId="0" xfId="0" applyFont="1" applyFill="1"/>
    <xf numFmtId="164" fontId="2" fillId="2" borderId="1" xfId="0" applyNumberFormat="1" applyFont="1" applyFill="1" applyBorder="1"/>
    <xf numFmtId="170" fontId="17" fillId="2" borderId="1" xfId="0" applyNumberFormat="1" applyFont="1" applyFill="1" applyBorder="1"/>
    <xf numFmtId="166" fontId="17" fillId="0" borderId="1" xfId="0" applyNumberFormat="1" applyFont="1" applyBorder="1" applyAlignment="1">
      <alignment horizontal="right"/>
    </xf>
    <xf numFmtId="166" fontId="13" fillId="0" borderId="1" xfId="0" applyNumberFormat="1" applyFont="1" applyBorder="1" applyAlignment="1">
      <alignment horizontal="right"/>
    </xf>
    <xf numFmtId="166" fontId="3" fillId="0" borderId="1" xfId="0" applyNumberFormat="1" applyFont="1" applyBorder="1" applyAlignment="1">
      <alignment horizontal="right"/>
    </xf>
    <xf numFmtId="170" fontId="13" fillId="0" borderId="1" xfId="0" applyNumberFormat="1" applyFont="1" applyBorder="1" applyAlignment="1">
      <alignment horizontal="right"/>
    </xf>
    <xf numFmtId="166" fontId="17" fillId="0" borderId="10" xfId="1" applyNumberFormat="1" applyFont="1" applyBorder="1"/>
    <xf numFmtId="165" fontId="17" fillId="0" borderId="10" xfId="1" applyFont="1" applyBorder="1"/>
    <xf numFmtId="0" fontId="13" fillId="0" borderId="3" xfId="0" applyFont="1" applyBorder="1" applyAlignment="1">
      <alignment vertical="center"/>
    </xf>
    <xf numFmtId="164" fontId="13" fillId="0" borderId="0" xfId="0" applyNumberFormat="1" applyFont="1"/>
    <xf numFmtId="3" fontId="13" fillId="2" borderId="1" xfId="0" applyNumberFormat="1" applyFont="1" applyFill="1" applyBorder="1"/>
    <xf numFmtId="172" fontId="13" fillId="0" borderId="1" xfId="1" applyNumberFormat="1" applyFont="1" applyBorder="1"/>
    <xf numFmtId="176" fontId="13" fillId="0" borderId="1" xfId="0" applyNumberFormat="1" applyFont="1" applyBorder="1"/>
    <xf numFmtId="0" fontId="13" fillId="0" borderId="10" xfId="0" applyFont="1" applyBorder="1" applyAlignment="1">
      <alignment horizontal="center"/>
    </xf>
    <xf numFmtId="165" fontId="13" fillId="0" borderId="1" xfId="0" applyNumberFormat="1" applyFont="1" applyBorder="1" applyAlignment="1">
      <alignment horizontal="right"/>
    </xf>
    <xf numFmtId="175" fontId="13" fillId="0" borderId="1" xfId="0" applyNumberFormat="1" applyFont="1" applyBorder="1" applyAlignment="1">
      <alignment horizontal="right"/>
    </xf>
    <xf numFmtId="175" fontId="17" fillId="0" borderId="1" xfId="0" applyNumberFormat="1" applyFont="1" applyBorder="1"/>
    <xf numFmtId="175" fontId="13" fillId="0" borderId="1" xfId="0" applyNumberFormat="1" applyFont="1" applyBorder="1"/>
    <xf numFmtId="165" fontId="17" fillId="0" borderId="1" xfId="0" applyNumberFormat="1" applyFont="1" applyBorder="1" applyAlignment="1">
      <alignment horizontal="right"/>
    </xf>
    <xf numFmtId="170" fontId="17" fillId="0" borderId="1" xfId="0" applyNumberFormat="1" applyFont="1" applyBorder="1" applyAlignment="1">
      <alignment horizontal="right"/>
    </xf>
    <xf numFmtId="0" fontId="22" fillId="0" borderId="0" xfId="0" applyFont="1"/>
    <xf numFmtId="3" fontId="1" fillId="0" borderId="10" xfId="0" applyNumberFormat="1" applyFont="1" applyBorder="1"/>
    <xf numFmtId="0" fontId="22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9" fillId="0" borderId="0" xfId="0" quotePrefix="1" applyFont="1" applyAlignment="1">
      <alignment vertical="center"/>
    </xf>
    <xf numFmtId="166" fontId="13" fillId="0" borderId="0" xfId="1" applyNumberFormat="1" applyFont="1" applyBorder="1"/>
    <xf numFmtId="3" fontId="3" fillId="0" borderId="0" xfId="0" applyNumberFormat="1" applyFont="1"/>
    <xf numFmtId="3" fontId="3" fillId="0" borderId="10" xfId="0" applyNumberFormat="1" applyFont="1" applyBorder="1"/>
    <xf numFmtId="3" fontId="13" fillId="0" borderId="10" xfId="0" applyNumberFormat="1" applyFont="1" applyBorder="1"/>
    <xf numFmtId="1" fontId="13" fillId="0" borderId="10" xfId="0" applyNumberFormat="1" applyFont="1" applyBorder="1"/>
    <xf numFmtId="0" fontId="13" fillId="0" borderId="10" xfId="0" applyFont="1" applyBorder="1"/>
    <xf numFmtId="166" fontId="13" fillId="0" borderId="10" xfId="0" applyNumberFormat="1" applyFont="1" applyBorder="1"/>
    <xf numFmtId="164" fontId="13" fillId="0" borderId="10" xfId="0" applyNumberFormat="1" applyFont="1" applyBorder="1"/>
    <xf numFmtId="166" fontId="17" fillId="0" borderId="1" xfId="1" applyNumberFormat="1" applyFont="1" applyBorder="1"/>
    <xf numFmtId="1" fontId="13" fillId="0" borderId="1" xfId="0" applyNumberFormat="1" applyFont="1" applyBorder="1" applyAlignment="1">
      <alignment horizontal="right"/>
    </xf>
    <xf numFmtId="166" fontId="13" fillId="0" borderId="1" xfId="1" applyNumberFormat="1" applyFont="1" applyBorder="1" applyAlignment="1"/>
    <xf numFmtId="0" fontId="23" fillId="0" borderId="7" xfId="0" applyFont="1" applyBorder="1" applyAlignment="1">
      <alignment horizontal="center"/>
    </xf>
    <xf numFmtId="0" fontId="23" fillId="0" borderId="1" xfId="0" applyFont="1" applyBorder="1" applyAlignment="1">
      <alignment horizontal="center"/>
    </xf>
    <xf numFmtId="0" fontId="23" fillId="0" borderId="1" xfId="0" applyFont="1" applyBorder="1"/>
    <xf numFmtId="166" fontId="23" fillId="0" borderId="1" xfId="1" applyNumberFormat="1" applyFont="1" applyBorder="1"/>
    <xf numFmtId="170" fontId="4" fillId="0" borderId="1" xfId="1" applyNumberFormat="1" applyFont="1" applyBorder="1"/>
    <xf numFmtId="170" fontId="23" fillId="0" borderId="1" xfId="1" applyNumberFormat="1" applyFont="1" applyBorder="1" applyAlignment="1">
      <alignment horizontal="center"/>
    </xf>
    <xf numFmtId="170" fontId="23" fillId="0" borderId="1" xfId="1" applyNumberFormat="1" applyFont="1" applyBorder="1"/>
    <xf numFmtId="165" fontId="23" fillId="0" borderId="0" xfId="0" applyNumberFormat="1" applyFont="1"/>
    <xf numFmtId="0" fontId="23" fillId="0" borderId="0" xfId="0" applyFont="1"/>
    <xf numFmtId="166" fontId="23" fillId="0" borderId="0" xfId="1" applyNumberFormat="1" applyFont="1"/>
    <xf numFmtId="166" fontId="4" fillId="0" borderId="1" xfId="1" applyNumberFormat="1" applyFont="1" applyBorder="1"/>
    <xf numFmtId="165" fontId="23" fillId="0" borderId="1" xfId="1" applyFont="1" applyBorder="1"/>
    <xf numFmtId="166" fontId="23" fillId="0" borderId="0" xfId="0" applyNumberFormat="1" applyFont="1"/>
    <xf numFmtId="165" fontId="4" fillId="0" borderId="1" xfId="1" applyFont="1" applyBorder="1"/>
    <xf numFmtId="164" fontId="23" fillId="0" borderId="1" xfId="0" applyNumberFormat="1" applyFont="1" applyBorder="1"/>
    <xf numFmtId="164" fontId="4" fillId="2" borderId="1" xfId="0" applyNumberFormat="1" applyFont="1" applyFill="1" applyBorder="1"/>
    <xf numFmtId="164" fontId="4" fillId="0" borderId="1" xfId="0" applyNumberFormat="1" applyFont="1" applyBorder="1"/>
    <xf numFmtId="166" fontId="23" fillId="2" borderId="1" xfId="1" applyNumberFormat="1" applyFont="1" applyFill="1" applyBorder="1"/>
    <xf numFmtId="0" fontId="4" fillId="0" borderId="1" xfId="0" applyFont="1" applyBorder="1"/>
    <xf numFmtId="166" fontId="4" fillId="2" borderId="1" xfId="1" applyNumberFormat="1" applyFont="1" applyFill="1" applyBorder="1"/>
    <xf numFmtId="166" fontId="23" fillId="0" borderId="1" xfId="1" applyNumberFormat="1" applyFont="1" applyBorder="1" applyAlignment="1">
      <alignment horizontal="center"/>
    </xf>
    <xf numFmtId="0" fontId="24" fillId="0" borderId="1" xfId="0" applyFont="1" applyBorder="1"/>
    <xf numFmtId="170" fontId="4" fillId="2" borderId="1" xfId="1" applyNumberFormat="1" applyFont="1" applyFill="1" applyBorder="1"/>
    <xf numFmtId="0" fontId="23" fillId="0" borderId="0" xfId="0" applyFont="1" applyAlignment="1">
      <alignment horizontal="center"/>
    </xf>
    <xf numFmtId="165" fontId="23" fillId="0" borderId="0" xfId="1" applyFont="1"/>
    <xf numFmtId="0" fontId="4" fillId="0" borderId="0" xfId="0" applyFont="1"/>
    <xf numFmtId="0" fontId="24" fillId="0" borderId="0" xfId="0" applyFont="1" applyAlignment="1">
      <alignment horizontal="center"/>
    </xf>
    <xf numFmtId="0" fontId="24" fillId="0" borderId="0" xfId="0" applyFont="1"/>
    <xf numFmtId="170" fontId="23" fillId="0" borderId="0" xfId="0" applyNumberFormat="1" applyFont="1"/>
    <xf numFmtId="0" fontId="23" fillId="0" borderId="2" xfId="0" applyFont="1" applyBorder="1" applyAlignment="1">
      <alignment horizontal="center"/>
    </xf>
    <xf numFmtId="0" fontId="23" fillId="0" borderId="3" xfId="0" applyFont="1" applyBorder="1" applyAlignment="1">
      <alignment horizontal="center"/>
    </xf>
    <xf numFmtId="0" fontId="23" fillId="0" borderId="4" xfId="0" applyFont="1" applyBorder="1" applyAlignment="1">
      <alignment horizontal="center"/>
    </xf>
    <xf numFmtId="0" fontId="23" fillId="0" borderId="2" xfId="0" applyFont="1" applyBorder="1"/>
    <xf numFmtId="0" fontId="23" fillId="0" borderId="5" xfId="0" applyFont="1" applyBorder="1"/>
    <xf numFmtId="0" fontId="23" fillId="0" borderId="6" xfId="0" applyFont="1" applyBorder="1" applyAlignment="1">
      <alignment horizontal="center"/>
    </xf>
    <xf numFmtId="170" fontId="23" fillId="0" borderId="3" xfId="0" applyNumberFormat="1" applyFont="1" applyBorder="1" applyAlignment="1">
      <alignment horizontal="center"/>
    </xf>
    <xf numFmtId="169" fontId="23" fillId="0" borderId="3" xfId="0" applyNumberFormat="1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23" fillId="0" borderId="3" xfId="0" applyFont="1" applyBorder="1"/>
    <xf numFmtId="0" fontId="23" fillId="0" borderId="8" xfId="0" applyFont="1" applyBorder="1"/>
    <xf numFmtId="0" fontId="23" fillId="0" borderId="9" xfId="0" applyFont="1" applyBorder="1"/>
    <xf numFmtId="166" fontId="23" fillId="0" borderId="8" xfId="1" applyNumberFormat="1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23" fillId="0" borderId="8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169" fontId="23" fillId="0" borderId="0" xfId="0" applyNumberFormat="1" applyFont="1"/>
    <xf numFmtId="165" fontId="4" fillId="0" borderId="0" xfId="0" applyNumberFormat="1" applyFont="1"/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3" fillId="0" borderId="1" xfId="0" applyFont="1" applyBorder="1" applyAlignment="1">
      <alignment horizontal="right"/>
    </xf>
    <xf numFmtId="1" fontId="23" fillId="0" borderId="1" xfId="0" applyNumberFormat="1" applyFont="1" applyBorder="1"/>
    <xf numFmtId="164" fontId="23" fillId="0" borderId="1" xfId="2" applyFont="1" applyBorder="1"/>
    <xf numFmtId="1" fontId="23" fillId="0" borderId="1" xfId="0" applyNumberFormat="1" applyFont="1" applyBorder="1" applyAlignment="1">
      <alignment horizontal="right"/>
    </xf>
    <xf numFmtId="164" fontId="23" fillId="0" borderId="1" xfId="0" applyNumberFormat="1" applyFont="1" applyBorder="1" applyAlignment="1">
      <alignment horizontal="right"/>
    </xf>
    <xf numFmtId="166" fontId="23" fillId="0" borderId="1" xfId="1" applyNumberFormat="1" applyFont="1" applyBorder="1" applyAlignment="1">
      <alignment horizontal="right"/>
    </xf>
    <xf numFmtId="164" fontId="23" fillId="0" borderId="1" xfId="0" applyNumberFormat="1" applyFont="1" applyBorder="1" applyAlignment="1">
      <alignment horizontal="center"/>
    </xf>
    <xf numFmtId="165" fontId="23" fillId="0" borderId="1" xfId="0" applyNumberFormat="1" applyFont="1" applyBorder="1"/>
    <xf numFmtId="166" fontId="23" fillId="0" borderId="1" xfId="0" applyNumberFormat="1" applyFont="1" applyBorder="1"/>
    <xf numFmtId="166" fontId="23" fillId="0" borderId="1" xfId="0" applyNumberFormat="1" applyFont="1" applyBorder="1" applyAlignment="1">
      <alignment horizontal="center"/>
    </xf>
    <xf numFmtId="164" fontId="23" fillId="0" borderId="1" xfId="1" applyNumberFormat="1" applyFont="1" applyBorder="1"/>
    <xf numFmtId="2" fontId="23" fillId="0" borderId="1" xfId="0" applyNumberFormat="1" applyFont="1" applyBorder="1"/>
    <xf numFmtId="2" fontId="23" fillId="0" borderId="0" xfId="0" applyNumberFormat="1" applyFont="1"/>
    <xf numFmtId="164" fontId="4" fillId="0" borderId="1" xfId="0" applyNumberFormat="1" applyFont="1" applyBorder="1" applyAlignment="1">
      <alignment horizontal="right"/>
    </xf>
    <xf numFmtId="164" fontId="4" fillId="0" borderId="1" xfId="1" applyNumberFormat="1" applyFont="1" applyBorder="1"/>
    <xf numFmtId="167" fontId="4" fillId="0" borderId="1" xfId="0" applyNumberFormat="1" applyFont="1" applyBorder="1"/>
    <xf numFmtId="166" fontId="4" fillId="0" borderId="1" xfId="0" applyNumberFormat="1" applyFont="1" applyBorder="1"/>
    <xf numFmtId="165" fontId="4" fillId="0" borderId="1" xfId="0" applyNumberFormat="1" applyFont="1" applyBorder="1"/>
    <xf numFmtId="1" fontId="4" fillId="0" borderId="1" xfId="0" applyNumberFormat="1" applyFont="1" applyBorder="1"/>
    <xf numFmtId="169" fontId="4" fillId="0" borderId="1" xfId="0" applyNumberFormat="1" applyFont="1" applyBorder="1"/>
    <xf numFmtId="3" fontId="23" fillId="0" borderId="1" xfId="0" applyNumberFormat="1" applyFont="1" applyBorder="1"/>
    <xf numFmtId="2" fontId="4" fillId="0" borderId="1" xfId="0" applyNumberFormat="1" applyFont="1" applyBorder="1"/>
    <xf numFmtId="2" fontId="4" fillId="0" borderId="0" xfId="0" applyNumberFormat="1" applyFont="1"/>
    <xf numFmtId="1" fontId="23" fillId="0" borderId="1" xfId="0" applyNumberFormat="1" applyFont="1" applyBorder="1" applyAlignment="1">
      <alignment horizontal="center"/>
    </xf>
    <xf numFmtId="173" fontId="23" fillId="0" borderId="1" xfId="2" applyNumberFormat="1" applyFont="1" applyBorder="1"/>
    <xf numFmtId="173" fontId="4" fillId="0" borderId="1" xfId="2" applyNumberFormat="1" applyFont="1" applyBorder="1"/>
    <xf numFmtId="164" fontId="4" fillId="0" borderId="1" xfId="2" applyFont="1" applyBorder="1"/>
    <xf numFmtId="4" fontId="23" fillId="0" borderId="1" xfId="0" applyNumberFormat="1" applyFont="1" applyBorder="1" applyAlignment="1">
      <alignment horizontal="center"/>
    </xf>
    <xf numFmtId="172" fontId="23" fillId="0" borderId="1" xfId="2" applyNumberFormat="1" applyFont="1" applyBorder="1"/>
    <xf numFmtId="2" fontId="23" fillId="0" borderId="1" xfId="0" applyNumberFormat="1" applyFont="1" applyBorder="1" applyAlignment="1">
      <alignment horizontal="center"/>
    </xf>
    <xf numFmtId="165" fontId="23" fillId="0" borderId="1" xfId="0" applyNumberFormat="1" applyFont="1" applyBorder="1" applyAlignment="1">
      <alignment horizontal="center"/>
    </xf>
    <xf numFmtId="0" fontId="23" fillId="0" borderId="0" xfId="0" applyFont="1" applyAlignment="1">
      <alignment horizontal="left"/>
    </xf>
    <xf numFmtId="3" fontId="2" fillId="0" borderId="1" xfId="0" applyNumberFormat="1" applyFont="1" applyBorder="1"/>
    <xf numFmtId="0" fontId="13" fillId="0" borderId="1" xfId="0" applyFont="1" applyBorder="1" applyAlignment="1">
      <alignment horizontal="left" vertical="center"/>
    </xf>
    <xf numFmtId="172" fontId="23" fillId="0" borderId="1" xfId="0" applyNumberFormat="1" applyFont="1" applyBorder="1"/>
    <xf numFmtId="173" fontId="23" fillId="0" borderId="1" xfId="0" applyNumberFormat="1" applyFont="1" applyBorder="1"/>
    <xf numFmtId="0" fontId="25" fillId="0" borderId="0" xfId="0" applyFont="1"/>
    <xf numFmtId="3" fontId="1" fillId="0" borderId="1" xfId="0" applyNumberFormat="1" applyFont="1" applyBorder="1" applyAlignment="1">
      <alignment horizontal="right"/>
    </xf>
    <xf numFmtId="0" fontId="13" fillId="4" borderId="0" xfId="0" applyFont="1" applyFill="1"/>
    <xf numFmtId="3" fontId="3" fillId="4" borderId="1" xfId="0" applyNumberFormat="1" applyFont="1" applyFill="1" applyBorder="1"/>
    <xf numFmtId="0" fontId="23" fillId="0" borderId="0" xfId="1" applyNumberFormat="1" applyFont="1" applyBorder="1"/>
    <xf numFmtId="0" fontId="13" fillId="2" borderId="0" xfId="0" applyFont="1" applyFill="1"/>
    <xf numFmtId="3" fontId="3" fillId="2" borderId="1" xfId="0" applyNumberFormat="1" applyFont="1" applyFill="1" applyBorder="1"/>
    <xf numFmtId="169" fontId="13" fillId="0" borderId="0" xfId="0" applyNumberFormat="1" applyFont="1"/>
    <xf numFmtId="164" fontId="23" fillId="0" borderId="0" xfId="0" applyNumberFormat="1" applyFont="1"/>
    <xf numFmtId="0" fontId="14" fillId="2" borderId="0" xfId="0" applyFont="1" applyFill="1"/>
    <xf numFmtId="165" fontId="23" fillId="2" borderId="0" xfId="4" applyFont="1" applyFill="1" applyBorder="1"/>
    <xf numFmtId="165" fontId="13" fillId="2" borderId="0" xfId="0" applyNumberFormat="1" applyFont="1" applyFill="1"/>
    <xf numFmtId="166" fontId="23" fillId="2" borderId="0" xfId="4" applyNumberFormat="1" applyFont="1" applyFill="1" applyBorder="1" applyAlignment="1">
      <alignment horizontal="right"/>
    </xf>
    <xf numFmtId="166" fontId="13" fillId="2" borderId="0" xfId="0" applyNumberFormat="1" applyFont="1" applyFill="1"/>
    <xf numFmtId="165" fontId="26" fillId="0" borderId="0" xfId="4" applyFont="1" applyBorder="1"/>
    <xf numFmtId="165" fontId="13" fillId="2" borderId="1" xfId="1" applyFont="1" applyFill="1" applyBorder="1"/>
    <xf numFmtId="166" fontId="23" fillId="2" borderId="0" xfId="4" applyNumberFormat="1" applyFont="1" applyFill="1" applyBorder="1"/>
    <xf numFmtId="166" fontId="13" fillId="0" borderId="0" xfId="1" applyNumberFormat="1" applyFont="1"/>
    <xf numFmtId="166" fontId="26" fillId="2" borderId="0" xfId="4" applyNumberFormat="1" applyFont="1" applyFill="1" applyBorder="1" applyAlignment="1">
      <alignment horizontal="right"/>
    </xf>
    <xf numFmtId="165" fontId="27" fillId="0" borderId="0" xfId="4" applyFont="1" applyBorder="1"/>
    <xf numFmtId="165" fontId="27" fillId="2" borderId="0" xfId="4" applyFont="1" applyFill="1" applyBorder="1"/>
    <xf numFmtId="166" fontId="23" fillId="0" borderId="1" xfId="4" applyNumberFormat="1" applyFont="1" applyBorder="1"/>
    <xf numFmtId="0" fontId="3" fillId="0" borderId="1" xfId="0" applyFont="1" applyBorder="1" applyAlignment="1">
      <alignment vertical="center"/>
    </xf>
    <xf numFmtId="166" fontId="4" fillId="0" borderId="1" xfId="4" applyNumberFormat="1" applyFont="1" applyBorder="1"/>
    <xf numFmtId="167" fontId="23" fillId="0" borderId="1" xfId="0" applyNumberFormat="1" applyFont="1" applyBorder="1"/>
    <xf numFmtId="0" fontId="28" fillId="0" borderId="0" xfId="0" applyFont="1" applyAlignment="1">
      <alignment horizontal="center"/>
    </xf>
    <xf numFmtId="166" fontId="4" fillId="2" borderId="1" xfId="4" applyNumberFormat="1" applyFont="1" applyFill="1" applyBorder="1"/>
    <xf numFmtId="0" fontId="3" fillId="0" borderId="8" xfId="0" applyFont="1" applyBorder="1" applyAlignment="1">
      <alignment horizontal="center"/>
    </xf>
    <xf numFmtId="0" fontId="7" fillId="0" borderId="0" xfId="0" applyFont="1" applyAlignment="1">
      <alignment horizontal="center"/>
    </xf>
    <xf numFmtId="2" fontId="3" fillId="0" borderId="1" xfId="0" applyNumberFormat="1" applyFont="1" applyBorder="1"/>
    <xf numFmtId="0" fontId="3" fillId="0" borderId="0" xfId="0" applyFont="1" applyAlignment="1">
      <alignment horizontal="center"/>
    </xf>
    <xf numFmtId="166" fontId="13" fillId="0" borderId="1" xfId="0" applyNumberFormat="1" applyFont="1" applyBorder="1" applyAlignment="1">
      <alignment horizontal="center"/>
    </xf>
    <xf numFmtId="177" fontId="13" fillId="0" borderId="1" xfId="0" applyNumberFormat="1" applyFont="1" applyBorder="1"/>
    <xf numFmtId="173" fontId="23" fillId="0" borderId="1" xfId="0" applyNumberFormat="1" applyFont="1" applyBorder="1" applyAlignment="1">
      <alignment horizontal="right"/>
    </xf>
    <xf numFmtId="0" fontId="26" fillId="0" borderId="1" xfId="0" applyFont="1" applyBorder="1"/>
    <xf numFmtId="0" fontId="26" fillId="0" borderId="0" xfId="0" applyFont="1"/>
    <xf numFmtId="173" fontId="23" fillId="0" borderId="1" xfId="2" applyNumberFormat="1" applyFont="1" applyBorder="1" applyAlignment="1">
      <alignment horizontal="center"/>
    </xf>
    <xf numFmtId="173" fontId="23" fillId="0" borderId="1" xfId="1" applyNumberFormat="1" applyFont="1" applyBorder="1"/>
    <xf numFmtId="166" fontId="4" fillId="0" borderId="0" xfId="0" applyNumberFormat="1" applyFont="1"/>
    <xf numFmtId="3" fontId="4" fillId="0" borderId="1" xfId="0" applyNumberFormat="1" applyFont="1" applyBorder="1"/>
    <xf numFmtId="3" fontId="4" fillId="0" borderId="1" xfId="0" applyNumberFormat="1" applyFont="1" applyBorder="1" applyAlignment="1">
      <alignment horizontal="right"/>
    </xf>
    <xf numFmtId="3" fontId="4" fillId="0" borderId="1" xfId="0" applyNumberFormat="1" applyFont="1" applyBorder="1" applyAlignment="1">
      <alignment horizontal="center"/>
    </xf>
    <xf numFmtId="170" fontId="23" fillId="0" borderId="1" xfId="0" applyNumberFormat="1" applyFont="1" applyBorder="1"/>
    <xf numFmtId="166" fontId="4" fillId="0" borderId="1" xfId="0" applyNumberFormat="1" applyFont="1" applyBorder="1" applyAlignment="1">
      <alignment horizontal="right"/>
    </xf>
    <xf numFmtId="1" fontId="4" fillId="0" borderId="1" xfId="0" applyNumberFormat="1" applyFont="1" applyBorder="1" applyAlignment="1">
      <alignment horizontal="right"/>
    </xf>
    <xf numFmtId="164" fontId="4" fillId="0" borderId="0" xfId="0" applyNumberFormat="1" applyFont="1"/>
    <xf numFmtId="173" fontId="4" fillId="0" borderId="1" xfId="0" applyNumberFormat="1" applyFont="1" applyBorder="1"/>
    <xf numFmtId="4" fontId="4" fillId="0" borderId="1" xfId="0" applyNumberFormat="1" applyFont="1" applyBorder="1"/>
    <xf numFmtId="168" fontId="23" fillId="0" borderId="1" xfId="0" applyNumberFormat="1" applyFont="1" applyBorder="1"/>
    <xf numFmtId="173" fontId="23" fillId="0" borderId="0" xfId="0" applyNumberFormat="1" applyFont="1"/>
    <xf numFmtId="164" fontId="3" fillId="0" borderId="0" xfId="0" applyNumberFormat="1" applyFont="1"/>
    <xf numFmtId="172" fontId="4" fillId="0" borderId="1" xfId="2" applyNumberFormat="1" applyFont="1" applyBorder="1"/>
    <xf numFmtId="3" fontId="3" fillId="0" borderId="1" xfId="0" applyNumberFormat="1" applyFont="1" applyBorder="1" applyAlignment="1">
      <alignment horizontal="center" vertical="center"/>
    </xf>
    <xf numFmtId="1" fontId="13" fillId="0" borderId="1" xfId="0" applyNumberFormat="1" applyFont="1" applyBorder="1" applyAlignment="1">
      <alignment horizontal="center" vertical="center"/>
    </xf>
    <xf numFmtId="172" fontId="4" fillId="0" borderId="1" xfId="0" applyNumberFormat="1" applyFont="1" applyBorder="1"/>
    <xf numFmtId="165" fontId="19" fillId="0" borderId="0" xfId="0" applyNumberFormat="1" applyFont="1"/>
    <xf numFmtId="166" fontId="13" fillId="2" borderId="1" xfId="0" applyNumberFormat="1" applyFont="1" applyFill="1" applyBorder="1"/>
    <xf numFmtId="173" fontId="13" fillId="2" borderId="1" xfId="0" applyNumberFormat="1" applyFont="1" applyFill="1" applyBorder="1"/>
    <xf numFmtId="173" fontId="3" fillId="2" borderId="1" xfId="0" applyNumberFormat="1" applyFont="1" applyFill="1" applyBorder="1"/>
    <xf numFmtId="165" fontId="8" fillId="2" borderId="0" xfId="4" applyFont="1" applyFill="1" applyBorder="1"/>
    <xf numFmtId="166" fontId="3" fillId="2" borderId="1" xfId="0" applyNumberFormat="1" applyFont="1" applyFill="1" applyBorder="1"/>
    <xf numFmtId="166" fontId="13" fillId="2" borderId="1" xfId="1" applyNumberFormat="1" applyFont="1" applyFill="1" applyBorder="1"/>
    <xf numFmtId="165" fontId="13" fillId="2" borderId="1" xfId="0" applyNumberFormat="1" applyFont="1" applyFill="1" applyBorder="1"/>
    <xf numFmtId="165" fontId="3" fillId="2" borderId="1" xfId="0" applyNumberFormat="1" applyFont="1" applyFill="1" applyBorder="1"/>
    <xf numFmtId="166" fontId="8" fillId="2" borderId="0" xfId="4" applyNumberFormat="1" applyFont="1" applyFill="1" applyBorder="1" applyAlignment="1">
      <alignment horizontal="left"/>
    </xf>
    <xf numFmtId="0" fontId="13" fillId="2" borderId="3" xfId="0" applyFont="1" applyFill="1" applyBorder="1" applyAlignment="1">
      <alignment vertical="center"/>
    </xf>
    <xf numFmtId="164" fontId="13" fillId="2" borderId="0" xfId="0" applyNumberFormat="1" applyFont="1" applyFill="1"/>
    <xf numFmtId="177" fontId="13" fillId="2" borderId="1" xfId="0" applyNumberFormat="1" applyFont="1" applyFill="1" applyBorder="1"/>
    <xf numFmtId="170" fontId="3" fillId="0" borderId="1" xfId="1" applyNumberFormat="1" applyFont="1" applyBorder="1"/>
    <xf numFmtId="37" fontId="13" fillId="0" borderId="1" xfId="0" applyNumberFormat="1" applyFont="1" applyBorder="1"/>
    <xf numFmtId="0" fontId="13" fillId="5" borderId="0" xfId="0" applyFont="1" applyFill="1"/>
    <xf numFmtId="3" fontId="3" fillId="6" borderId="1" xfId="0" applyNumberFormat="1" applyFont="1" applyFill="1" applyBorder="1"/>
    <xf numFmtId="0" fontId="13" fillId="6" borderId="0" xfId="0" applyFont="1" applyFill="1"/>
    <xf numFmtId="164" fontId="13" fillId="6" borderId="0" xfId="0" applyNumberFormat="1" applyFont="1" applyFill="1"/>
    <xf numFmtId="166" fontId="13" fillId="2" borderId="0" xfId="1" applyNumberFormat="1" applyFont="1" applyFill="1" applyBorder="1"/>
    <xf numFmtId="0" fontId="13" fillId="7" borderId="0" xfId="0" applyFont="1" applyFill="1"/>
    <xf numFmtId="166" fontId="13" fillId="7" borderId="0" xfId="1" applyNumberFormat="1" applyFont="1" applyFill="1" applyBorder="1"/>
    <xf numFmtId="166" fontId="13" fillId="5" borderId="0" xfId="1" applyNumberFormat="1" applyFont="1" applyFill="1" applyBorder="1"/>
    <xf numFmtId="172" fontId="13" fillId="2" borderId="1" xfId="0" applyNumberFormat="1" applyFont="1" applyFill="1" applyBorder="1"/>
    <xf numFmtId="172" fontId="3" fillId="2" borderId="1" xfId="0" applyNumberFormat="1" applyFont="1" applyFill="1" applyBorder="1"/>
    <xf numFmtId="3" fontId="3" fillId="6" borderId="0" xfId="0" applyNumberFormat="1" applyFont="1" applyFill="1"/>
    <xf numFmtId="171" fontId="13" fillId="0" borderId="1" xfId="1" applyNumberFormat="1" applyFont="1" applyBorder="1"/>
    <xf numFmtId="176" fontId="13" fillId="2" borderId="1" xfId="0" applyNumberFormat="1" applyFont="1" applyFill="1" applyBorder="1"/>
    <xf numFmtId="3" fontId="3" fillId="2" borderId="1" xfId="0" applyNumberFormat="1" applyFont="1" applyFill="1" applyBorder="1" applyAlignment="1">
      <alignment horizontal="center"/>
    </xf>
    <xf numFmtId="170" fontId="13" fillId="2" borderId="1" xfId="0" applyNumberFormat="1" applyFont="1" applyFill="1" applyBorder="1"/>
    <xf numFmtId="164" fontId="17" fillId="0" borderId="1" xfId="0" applyNumberFormat="1" applyFont="1" applyBorder="1" applyAlignment="1">
      <alignment horizontal="center"/>
    </xf>
    <xf numFmtId="165" fontId="13" fillId="2" borderId="1" xfId="0" applyNumberFormat="1" applyFont="1" applyFill="1" applyBorder="1" applyAlignment="1">
      <alignment horizontal="right"/>
    </xf>
    <xf numFmtId="166" fontId="3" fillId="2" borderId="1" xfId="1" applyNumberFormat="1" applyFont="1" applyFill="1" applyBorder="1"/>
    <xf numFmtId="0" fontId="13" fillId="8" borderId="1" xfId="0" applyFont="1" applyFill="1" applyBorder="1" applyAlignment="1">
      <alignment horizontal="center"/>
    </xf>
    <xf numFmtId="164" fontId="13" fillId="8" borderId="1" xfId="0" applyNumberFormat="1" applyFont="1" applyFill="1" applyBorder="1"/>
    <xf numFmtId="0" fontId="13" fillId="8" borderId="1" xfId="0" applyFont="1" applyFill="1" applyBorder="1"/>
    <xf numFmtId="0" fontId="13" fillId="8" borderId="0" xfId="0" applyFont="1" applyFill="1"/>
    <xf numFmtId="3" fontId="3" fillId="8" borderId="1" xfId="0" applyNumberFormat="1" applyFont="1" applyFill="1" applyBorder="1"/>
    <xf numFmtId="0" fontId="13" fillId="8" borderId="3" xfId="0" applyFont="1" applyFill="1" applyBorder="1" applyAlignment="1">
      <alignment vertical="center"/>
    </xf>
    <xf numFmtId="173" fontId="13" fillId="8" borderId="1" xfId="0" applyNumberFormat="1" applyFont="1" applyFill="1" applyBorder="1"/>
    <xf numFmtId="164" fontId="3" fillId="8" borderId="1" xfId="0" applyNumberFormat="1" applyFont="1" applyFill="1" applyBorder="1"/>
    <xf numFmtId="0" fontId="13" fillId="0" borderId="0" xfId="0" applyFont="1" applyAlignment="1">
      <alignment horizontal="left"/>
    </xf>
    <xf numFmtId="166" fontId="13" fillId="2" borderId="1" xfId="1" applyNumberFormat="1" applyFont="1" applyFill="1" applyBorder="1" applyAlignment="1">
      <alignment horizontal="center"/>
    </xf>
    <xf numFmtId="166" fontId="13" fillId="2" borderId="1" xfId="0" applyNumberFormat="1" applyFont="1" applyFill="1" applyBorder="1" applyAlignment="1">
      <alignment horizontal="right"/>
    </xf>
    <xf numFmtId="0" fontId="13" fillId="2" borderId="1" xfId="0" applyFont="1" applyFill="1" applyBorder="1" applyAlignment="1">
      <alignment horizontal="right"/>
    </xf>
    <xf numFmtId="165" fontId="17" fillId="2" borderId="1" xfId="0" applyNumberFormat="1" applyFont="1" applyFill="1" applyBorder="1"/>
    <xf numFmtId="173" fontId="3" fillId="0" borderId="1" xfId="0" applyNumberFormat="1" applyFont="1" applyBorder="1" applyAlignment="1">
      <alignment vertical="center"/>
    </xf>
    <xf numFmtId="172" fontId="23" fillId="0" borderId="1" xfId="0" applyNumberFormat="1" applyFont="1" applyBorder="1" applyAlignment="1">
      <alignment horizontal="center"/>
    </xf>
    <xf numFmtId="0" fontId="29" fillId="0" borderId="0" xfId="0" applyFont="1"/>
    <xf numFmtId="164" fontId="4" fillId="0" borderId="1" xfId="0" applyNumberFormat="1" applyFont="1" applyBorder="1" applyAlignment="1">
      <alignment horizontal="center"/>
    </xf>
    <xf numFmtId="0" fontId="9" fillId="0" borderId="0" xfId="0" quotePrefix="1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/>
    <xf numFmtId="166" fontId="13" fillId="4" borderId="0" xfId="0" applyNumberFormat="1" applyFont="1" applyFill="1"/>
    <xf numFmtId="166" fontId="13" fillId="2" borderId="1" xfId="1" applyNumberFormat="1" applyFont="1" applyFill="1" applyBorder="1" applyAlignment="1">
      <alignment horizontal="right"/>
    </xf>
    <xf numFmtId="170" fontId="13" fillId="2" borderId="1" xfId="0" applyNumberFormat="1" applyFont="1" applyFill="1" applyBorder="1" applyAlignment="1">
      <alignment horizontal="right"/>
    </xf>
    <xf numFmtId="173" fontId="17" fillId="2" borderId="1" xfId="0" applyNumberFormat="1" applyFont="1" applyFill="1" applyBorder="1"/>
    <xf numFmtId="173" fontId="2" fillId="0" borderId="1" xfId="1" applyNumberFormat="1" applyFont="1" applyBorder="1"/>
    <xf numFmtId="165" fontId="2" fillId="0" borderId="1" xfId="1" applyFont="1" applyBorder="1"/>
    <xf numFmtId="3" fontId="13" fillId="0" borderId="1" xfId="0" applyNumberFormat="1" applyFont="1" applyBorder="1" applyAlignment="1">
      <alignment horizontal="right"/>
    </xf>
    <xf numFmtId="165" fontId="23" fillId="0" borderId="1" xfId="0" applyNumberFormat="1" applyFont="1" applyBorder="1" applyAlignment="1">
      <alignment horizontal="right"/>
    </xf>
    <xf numFmtId="164" fontId="13" fillId="2" borderId="1" xfId="0" applyNumberFormat="1" applyFont="1" applyFill="1" applyBorder="1" applyAlignment="1">
      <alignment horizontal="center" vertical="center"/>
    </xf>
    <xf numFmtId="0" fontId="30" fillId="0" borderId="0" xfId="0" applyFont="1"/>
    <xf numFmtId="0" fontId="28" fillId="0" borderId="0" xfId="0" applyFont="1"/>
    <xf numFmtId="165" fontId="29" fillId="0" borderId="0" xfId="0" applyNumberFormat="1" applyFont="1"/>
    <xf numFmtId="165" fontId="29" fillId="2" borderId="0" xfId="4" applyFont="1" applyFill="1" applyBorder="1"/>
    <xf numFmtId="0" fontId="31" fillId="0" borderId="0" xfId="0" applyFont="1"/>
    <xf numFmtId="165" fontId="31" fillId="0" borderId="0" xfId="0" applyNumberFormat="1" applyFont="1"/>
    <xf numFmtId="0" fontId="21" fillId="0" borderId="0" xfId="0" applyFont="1"/>
    <xf numFmtId="0" fontId="32" fillId="0" borderId="0" xfId="0" applyFont="1"/>
    <xf numFmtId="165" fontId="29" fillId="2" borderId="0" xfId="4" applyFont="1" applyFill="1" applyBorder="1" applyAlignment="1">
      <alignment horizontal="left"/>
    </xf>
    <xf numFmtId="165" fontId="21" fillId="0" borderId="0" xfId="0" applyNumberFormat="1" applyFont="1"/>
    <xf numFmtId="165" fontId="30" fillId="0" borderId="0" xfId="0" applyNumberFormat="1" applyFont="1"/>
    <xf numFmtId="0" fontId="29" fillId="0" borderId="0" xfId="0" applyFont="1" applyAlignment="1">
      <alignment vertical="top"/>
    </xf>
    <xf numFmtId="0" fontId="30" fillId="0" borderId="0" xfId="0" applyFont="1" applyAlignment="1">
      <alignment vertical="top"/>
    </xf>
    <xf numFmtId="0" fontId="13" fillId="0" borderId="11" xfId="0" applyFont="1" applyBorder="1" applyAlignment="1">
      <alignment horizontal="center"/>
    </xf>
    <xf numFmtId="0" fontId="23" fillId="0" borderId="11" xfId="0" applyFont="1" applyBorder="1" applyAlignment="1">
      <alignment horizontal="center"/>
    </xf>
    <xf numFmtId="0" fontId="8" fillId="0" borderId="0" xfId="0" applyFont="1"/>
    <xf numFmtId="165" fontId="4" fillId="0" borderId="0" xfId="4" applyFont="1" applyBorder="1"/>
    <xf numFmtId="0" fontId="11" fillId="0" borderId="0" xfId="0" applyFont="1"/>
    <xf numFmtId="1" fontId="3" fillId="0" borderId="0" xfId="0" applyNumberFormat="1" applyFont="1"/>
    <xf numFmtId="0" fontId="13" fillId="0" borderId="11" xfId="0" applyFont="1" applyBorder="1"/>
    <xf numFmtId="0" fontId="13" fillId="0" borderId="4" xfId="0" applyFont="1" applyBorder="1"/>
    <xf numFmtId="178" fontId="13" fillId="0" borderId="1" xfId="0" applyNumberFormat="1" applyFont="1" applyBorder="1" applyAlignment="1">
      <alignment horizontal="center"/>
    </xf>
    <xf numFmtId="164" fontId="23" fillId="0" borderId="1" xfId="0" applyNumberFormat="1" applyFont="1" applyBorder="1" applyAlignment="1">
      <alignment vertical="center"/>
    </xf>
    <xf numFmtId="4" fontId="23" fillId="0" borderId="1" xfId="0" applyNumberFormat="1" applyFont="1" applyBorder="1"/>
    <xf numFmtId="3" fontId="3" fillId="0" borderId="1" xfId="0" applyNumberFormat="1" applyFont="1" applyBorder="1" applyAlignment="1">
      <alignment vertical="center"/>
    </xf>
    <xf numFmtId="3" fontId="13" fillId="0" borderId="1" xfId="0" applyNumberFormat="1" applyFont="1" applyBorder="1" applyAlignment="1">
      <alignment vertical="center"/>
    </xf>
    <xf numFmtId="3" fontId="4" fillId="2" borderId="1" xfId="0" applyNumberFormat="1" applyFont="1" applyFill="1" applyBorder="1"/>
    <xf numFmtId="164" fontId="23" fillId="2" borderId="1" xfId="0" applyNumberFormat="1" applyFont="1" applyFill="1" applyBorder="1"/>
    <xf numFmtId="165" fontId="13" fillId="0" borderId="1" xfId="0" applyNumberFormat="1" applyFont="1" applyBorder="1" applyAlignment="1">
      <alignment horizontal="center"/>
    </xf>
    <xf numFmtId="0" fontId="23" fillId="2" borderId="1" xfId="0" applyFont="1" applyFill="1" applyBorder="1"/>
    <xf numFmtId="175" fontId="23" fillId="0" borderId="1" xfId="0" applyNumberFormat="1" applyFont="1" applyBorder="1"/>
    <xf numFmtId="166" fontId="23" fillId="0" borderId="1" xfId="0" applyNumberFormat="1" applyFont="1" applyBorder="1" applyAlignment="1">
      <alignment horizontal="right"/>
    </xf>
    <xf numFmtId="166" fontId="4" fillId="0" borderId="1" xfId="1" applyNumberFormat="1" applyFont="1" applyBorder="1" applyAlignment="1">
      <alignment horizontal="center"/>
    </xf>
    <xf numFmtId="3" fontId="23" fillId="0" borderId="1" xfId="0" applyNumberFormat="1" applyFont="1" applyBorder="1" applyAlignment="1">
      <alignment horizontal="center"/>
    </xf>
    <xf numFmtId="1" fontId="4" fillId="0" borderId="1" xfId="1" applyNumberFormat="1" applyFont="1" applyBorder="1" applyAlignment="1">
      <alignment horizontal="center"/>
    </xf>
    <xf numFmtId="1" fontId="13" fillId="0" borderId="1" xfId="0" applyNumberFormat="1" applyFont="1" applyBorder="1" applyAlignment="1">
      <alignment horizontal="center"/>
    </xf>
    <xf numFmtId="0" fontId="13" fillId="0" borderId="1" xfId="1" applyNumberFormat="1" applyFont="1" applyBorder="1" applyAlignment="1">
      <alignment horizontal="center"/>
    </xf>
    <xf numFmtId="0" fontId="33" fillId="0" borderId="0" xfId="0" applyFont="1"/>
    <xf numFmtId="166" fontId="10" fillId="0" borderId="0" xfId="0" applyNumberFormat="1" applyFont="1"/>
    <xf numFmtId="164" fontId="13" fillId="0" borderId="12" xfId="0" applyNumberFormat="1" applyFont="1" applyBorder="1"/>
    <xf numFmtId="164" fontId="13" fillId="0" borderId="13" xfId="0" applyNumberFormat="1" applyFont="1" applyBorder="1"/>
    <xf numFmtId="0" fontId="17" fillId="0" borderId="1" xfId="0" applyFont="1" applyBorder="1"/>
    <xf numFmtId="0" fontId="10" fillId="2" borderId="0" xfId="0" applyFont="1" applyFill="1"/>
    <xf numFmtId="3" fontId="2" fillId="2" borderId="1" xfId="0" applyNumberFormat="1" applyFont="1" applyFill="1" applyBorder="1"/>
    <xf numFmtId="165" fontId="4" fillId="2" borderId="1" xfId="1" applyFont="1" applyFill="1" applyBorder="1"/>
    <xf numFmtId="173" fontId="4" fillId="0" borderId="0" xfId="3" applyNumberFormat="1" applyFont="1" applyBorder="1"/>
    <xf numFmtId="173" fontId="4" fillId="2" borderId="0" xfId="3" applyNumberFormat="1" applyFont="1" applyFill="1" applyBorder="1"/>
    <xf numFmtId="0" fontId="34" fillId="0" borderId="0" xfId="0" applyFont="1" applyAlignment="1">
      <alignment horizontal="center"/>
    </xf>
    <xf numFmtId="2" fontId="4" fillId="0" borderId="1" xfId="0" applyNumberFormat="1" applyFont="1" applyBorder="1" applyAlignment="1">
      <alignment horizontal="center"/>
    </xf>
    <xf numFmtId="0" fontId="25" fillId="0" borderId="0" xfId="0" quotePrefix="1" applyFont="1"/>
    <xf numFmtId="0" fontId="9" fillId="0" borderId="0" xfId="0" applyFont="1"/>
    <xf numFmtId="0" fontId="1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13" fillId="0" borderId="11" xfId="0" applyFont="1" applyBorder="1" applyAlignment="1">
      <alignment horizontal="center"/>
    </xf>
    <xf numFmtId="0" fontId="13" fillId="0" borderId="14" xfId="0" applyFont="1" applyBorder="1" applyAlignment="1">
      <alignment horizontal="center"/>
    </xf>
    <xf numFmtId="0" fontId="13" fillId="0" borderId="13" xfId="0" applyFont="1" applyBorder="1" applyAlignment="1">
      <alignment horizont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13" fillId="0" borderId="7" xfId="0" applyFont="1" applyBorder="1" applyAlignment="1">
      <alignment horizontal="center"/>
    </xf>
    <xf numFmtId="0" fontId="13" fillId="0" borderId="9" xfId="0" applyFont="1" applyBorder="1" applyAlignment="1">
      <alignment horizontal="center"/>
    </xf>
    <xf numFmtId="165" fontId="13" fillId="0" borderId="11" xfId="0" applyNumberFormat="1" applyFont="1" applyBorder="1" applyAlignment="1">
      <alignment horizontal="center"/>
    </xf>
    <xf numFmtId="165" fontId="13" fillId="0" borderId="5" xfId="0" applyNumberFormat="1" applyFont="1" applyBorder="1" applyAlignment="1">
      <alignment horizontal="center"/>
    </xf>
    <xf numFmtId="0" fontId="13" fillId="0" borderId="12" xfId="0" applyFont="1" applyBorder="1" applyAlignment="1">
      <alignment horizontal="center"/>
    </xf>
    <xf numFmtId="165" fontId="13" fillId="0" borderId="7" xfId="0" applyNumberFormat="1" applyFont="1" applyBorder="1" applyAlignment="1">
      <alignment horizontal="center"/>
    </xf>
    <xf numFmtId="165" fontId="13" fillId="0" borderId="9" xfId="0" applyNumberFormat="1" applyFont="1" applyBorder="1" applyAlignment="1">
      <alignment horizontal="center"/>
    </xf>
    <xf numFmtId="0" fontId="23" fillId="0" borderId="0" xfId="0" applyFont="1" applyAlignment="1">
      <alignment horizontal="left"/>
    </xf>
    <xf numFmtId="0" fontId="24" fillId="0" borderId="0" xfId="0" applyFont="1" applyAlignment="1">
      <alignment horizontal="left"/>
    </xf>
    <xf numFmtId="0" fontId="23" fillId="0" borderId="12" xfId="0" applyFont="1" applyBorder="1" applyAlignment="1">
      <alignment horizontal="center"/>
    </xf>
    <xf numFmtId="0" fontId="23" fillId="0" borderId="14" xfId="0" applyFont="1" applyBorder="1" applyAlignment="1">
      <alignment horizontal="center"/>
    </xf>
    <xf numFmtId="0" fontId="23" fillId="0" borderId="13" xfId="0" applyFont="1" applyBorder="1" applyAlignment="1">
      <alignment horizontal="center"/>
    </xf>
    <xf numFmtId="0" fontId="23" fillId="0" borderId="11" xfId="0" applyFont="1" applyBorder="1" applyAlignment="1">
      <alignment horizontal="center"/>
    </xf>
    <xf numFmtId="165" fontId="23" fillId="0" borderId="7" xfId="0" applyNumberFormat="1" applyFont="1" applyBorder="1" applyAlignment="1">
      <alignment horizontal="center"/>
    </xf>
    <xf numFmtId="165" fontId="23" fillId="0" borderId="9" xfId="0" applyNumberFormat="1" applyFont="1" applyBorder="1" applyAlignment="1">
      <alignment horizontal="center"/>
    </xf>
    <xf numFmtId="0" fontId="23" fillId="0" borderId="7" xfId="0" applyFont="1" applyBorder="1" applyAlignment="1">
      <alignment horizontal="center"/>
    </xf>
    <xf numFmtId="0" fontId="23" fillId="0" borderId="9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3" fillId="0" borderId="5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23" fillId="0" borderId="2" xfId="0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0" fontId="23" fillId="0" borderId="8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165" fontId="23" fillId="0" borderId="11" xfId="0" applyNumberFormat="1" applyFont="1" applyBorder="1" applyAlignment="1">
      <alignment horizontal="center"/>
    </xf>
    <xf numFmtId="165" fontId="23" fillId="0" borderId="5" xfId="0" applyNumberFormat="1" applyFont="1" applyBorder="1" applyAlignment="1">
      <alignment horizontal="center"/>
    </xf>
    <xf numFmtId="165" fontId="23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/>
    </xf>
    <xf numFmtId="169" fontId="5" fillId="0" borderId="0" xfId="0" applyNumberFormat="1" applyFont="1" applyAlignment="1">
      <alignment horizontal="center" vertical="center"/>
    </xf>
    <xf numFmtId="0" fontId="34" fillId="0" borderId="0" xfId="0" applyFont="1" applyAlignment="1">
      <alignment horizontal="center"/>
    </xf>
    <xf numFmtId="0" fontId="23" fillId="0" borderId="10" xfId="0" applyFont="1" applyBorder="1" applyAlignment="1">
      <alignment horizontal="center"/>
    </xf>
    <xf numFmtId="0" fontId="23" fillId="0" borderId="15" xfId="0" applyFont="1" applyBorder="1" applyAlignment="1">
      <alignment horizontal="center"/>
    </xf>
    <xf numFmtId="0" fontId="13" fillId="0" borderId="2" xfId="0" applyFont="1" applyBorder="1" applyAlignment="1">
      <alignment vertical="center"/>
    </xf>
    <xf numFmtId="0" fontId="13" fillId="0" borderId="3" xfId="0" applyFont="1" applyBorder="1" applyAlignment="1">
      <alignment vertical="center"/>
    </xf>
    <xf numFmtId="0" fontId="13" fillId="0" borderId="8" xfId="0" applyFont="1" applyBorder="1" applyAlignment="1">
      <alignment vertical="center"/>
    </xf>
    <xf numFmtId="0" fontId="1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9" fillId="0" borderId="0" xfId="0" applyFont="1" applyAlignment="1">
      <alignment horizontal="left" vertical="top" wrapText="1"/>
    </xf>
    <xf numFmtId="0" fontId="19" fillId="0" borderId="0" xfId="0" applyFont="1" applyAlignment="1">
      <alignment horizontal="left"/>
    </xf>
    <xf numFmtId="0" fontId="13" fillId="0" borderId="10" xfId="0" applyFont="1" applyBorder="1" applyAlignment="1">
      <alignment horizontal="center"/>
    </xf>
  </cellXfs>
  <cellStyles count="5">
    <cellStyle name="Comma" xfId="1" builtinId="3"/>
    <cellStyle name="Comma [0]" xfId="2" builtinId="6"/>
    <cellStyle name="Comma [0] 2" xfId="3" xr:uid="{00000000-0005-0000-0000-000002000000}"/>
    <cellStyle name="Comma 2" xfId="4" xr:uid="{00000000-0005-0000-0000-000003000000}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W125"/>
  <sheetViews>
    <sheetView view="pageBreakPreview" topLeftCell="A45" zoomScale="80" zoomScaleNormal="110" zoomScaleSheetLayoutView="80" workbookViewId="0">
      <selection activeCell="Q64" sqref="Q64"/>
    </sheetView>
  </sheetViews>
  <sheetFormatPr defaultColWidth="9.140625" defaultRowHeight="16.5" x14ac:dyDescent="0.3"/>
  <cols>
    <col min="1" max="1" width="4.85546875" style="16" customWidth="1"/>
    <col min="2" max="2" width="15.5703125" style="16" customWidth="1"/>
    <col min="3" max="3" width="8.5703125" style="16" customWidth="1"/>
    <col min="4" max="5" width="7.140625" style="16" customWidth="1"/>
    <col min="6" max="6" width="7.5703125" style="16" customWidth="1"/>
    <col min="7" max="7" width="8.5703125" style="16" customWidth="1"/>
    <col min="8" max="8" width="7.85546875" style="16" customWidth="1"/>
    <col min="9" max="9" width="8.28515625" style="16" customWidth="1"/>
    <col min="10" max="10" width="5.42578125" style="16" customWidth="1"/>
    <col min="11" max="11" width="8.28515625" style="16" customWidth="1"/>
    <col min="12" max="12" width="13.85546875" style="16" customWidth="1"/>
    <col min="13" max="13" width="10.5703125" style="16" bestFit="1" customWidth="1"/>
    <col min="14" max="14" width="11.5703125" style="16" customWidth="1"/>
    <col min="15" max="15" width="10.42578125" style="16" customWidth="1"/>
    <col min="16" max="17" width="13.28515625" style="16" customWidth="1"/>
    <col min="18" max="18" width="7.140625" style="16" customWidth="1"/>
    <col min="19" max="19" width="6" style="16" customWidth="1"/>
    <col min="20" max="20" width="7.42578125" style="16" customWidth="1"/>
    <col min="21" max="16384" width="9.140625" style="16"/>
  </cols>
  <sheetData>
    <row r="1" spans="1:20" x14ac:dyDescent="0.3">
      <c r="A1" s="16" t="s">
        <v>338</v>
      </c>
    </row>
    <row r="2" spans="1:20" x14ac:dyDescent="0.3">
      <c r="L2" s="17"/>
    </row>
    <row r="3" spans="1:20" x14ac:dyDescent="0.3">
      <c r="A3" s="420" t="s">
        <v>95</v>
      </c>
      <c r="B3" s="420"/>
      <c r="C3" s="420"/>
      <c r="D3" s="420"/>
      <c r="E3" s="420"/>
      <c r="F3" s="420"/>
      <c r="G3" s="420"/>
      <c r="H3" s="420"/>
      <c r="I3" s="420"/>
      <c r="J3" s="420"/>
      <c r="K3" s="420"/>
      <c r="L3" s="420"/>
      <c r="M3" s="420"/>
      <c r="N3" s="420"/>
      <c r="O3" s="420"/>
      <c r="P3" s="420"/>
      <c r="Q3" s="420"/>
      <c r="R3" s="420"/>
      <c r="S3" s="420"/>
      <c r="T3" s="420"/>
    </row>
    <row r="4" spans="1:20" x14ac:dyDescent="0.3">
      <c r="A4" s="420" t="s">
        <v>4</v>
      </c>
      <c r="B4" s="420"/>
      <c r="C4" s="420"/>
      <c r="D4" s="420"/>
      <c r="E4" s="420"/>
      <c r="F4" s="420"/>
      <c r="G4" s="420"/>
      <c r="H4" s="420"/>
      <c r="I4" s="420"/>
      <c r="J4" s="420"/>
      <c r="K4" s="420"/>
      <c r="L4" s="420"/>
      <c r="M4" s="420"/>
      <c r="N4" s="420"/>
      <c r="O4" s="420"/>
      <c r="P4" s="420"/>
      <c r="Q4" s="420"/>
      <c r="R4" s="420"/>
      <c r="S4" s="420"/>
      <c r="T4" s="420"/>
    </row>
    <row r="5" spans="1:20" x14ac:dyDescent="0.3">
      <c r="N5" s="18"/>
    </row>
    <row r="6" spans="1:20" x14ac:dyDescent="0.3">
      <c r="A6" s="19" t="s">
        <v>9</v>
      </c>
      <c r="B6" s="19"/>
      <c r="C6" s="19" t="s">
        <v>122</v>
      </c>
      <c r="D6" s="19"/>
      <c r="L6" s="20"/>
      <c r="N6" s="20"/>
      <c r="Q6" s="16" t="s">
        <v>42</v>
      </c>
      <c r="S6" s="16" t="s">
        <v>449</v>
      </c>
    </row>
    <row r="7" spans="1:20" x14ac:dyDescent="0.3">
      <c r="A7" s="16" t="s">
        <v>6</v>
      </c>
      <c r="C7" s="16" t="s">
        <v>99</v>
      </c>
      <c r="N7" s="21" t="s">
        <v>123</v>
      </c>
      <c r="Q7" s="16" t="s">
        <v>43</v>
      </c>
      <c r="S7" s="16" t="s">
        <v>45</v>
      </c>
    </row>
    <row r="8" spans="1:20" x14ac:dyDescent="0.3">
      <c r="A8" s="16" t="s">
        <v>7</v>
      </c>
      <c r="C8" s="16" t="s">
        <v>41</v>
      </c>
      <c r="Q8" s="16" t="s">
        <v>44</v>
      </c>
      <c r="S8" s="16" t="s">
        <v>455</v>
      </c>
    </row>
    <row r="10" spans="1:20" x14ac:dyDescent="0.3">
      <c r="A10" s="424" t="s">
        <v>8</v>
      </c>
      <c r="B10" s="424" t="s">
        <v>90</v>
      </c>
      <c r="C10" s="22" t="s">
        <v>10</v>
      </c>
      <c r="D10" s="433" t="s">
        <v>15</v>
      </c>
      <c r="E10" s="422"/>
      <c r="F10" s="422"/>
      <c r="G10" s="422"/>
      <c r="H10" s="422"/>
      <c r="I10" s="422"/>
      <c r="J10" s="422"/>
      <c r="K10" s="423"/>
      <c r="L10" s="431" t="s">
        <v>28</v>
      </c>
      <c r="M10" s="432"/>
      <c r="N10" s="431" t="s">
        <v>28</v>
      </c>
      <c r="O10" s="432"/>
      <c r="P10" s="23"/>
      <c r="Q10" s="387"/>
      <c r="R10" s="421" t="s">
        <v>35</v>
      </c>
      <c r="S10" s="427"/>
      <c r="T10" s="424" t="s">
        <v>39</v>
      </c>
    </row>
    <row r="11" spans="1:20" x14ac:dyDescent="0.3">
      <c r="A11" s="425"/>
      <c r="B11" s="425"/>
      <c r="C11" s="24" t="s">
        <v>11</v>
      </c>
      <c r="D11" s="421" t="s">
        <v>16</v>
      </c>
      <c r="E11" s="422"/>
      <c r="F11" s="422"/>
      <c r="G11" s="423"/>
      <c r="H11" s="433" t="s">
        <v>23</v>
      </c>
      <c r="I11" s="422"/>
      <c r="J11" s="422"/>
      <c r="K11" s="423"/>
      <c r="L11" s="434" t="s">
        <v>29</v>
      </c>
      <c r="M11" s="435"/>
      <c r="N11" s="434" t="s">
        <v>29</v>
      </c>
      <c r="O11" s="435"/>
      <c r="P11" s="25"/>
      <c r="Q11" s="26" t="s">
        <v>416</v>
      </c>
      <c r="R11" s="429" t="s">
        <v>36</v>
      </c>
      <c r="S11" s="430"/>
      <c r="T11" s="425"/>
    </row>
    <row r="12" spans="1:20" x14ac:dyDescent="0.3">
      <c r="A12" s="425"/>
      <c r="B12" s="425"/>
      <c r="C12" s="26" t="s">
        <v>12</v>
      </c>
      <c r="D12" s="23"/>
      <c r="E12" s="27"/>
      <c r="F12" s="23"/>
      <c r="G12" s="23"/>
      <c r="H12" s="23"/>
      <c r="I12" s="23"/>
      <c r="J12" s="23"/>
      <c r="K12" s="23"/>
      <c r="L12" s="421" t="s">
        <v>30</v>
      </c>
      <c r="M12" s="427"/>
      <c r="N12" s="421" t="s">
        <v>30</v>
      </c>
      <c r="O12" s="427"/>
      <c r="P12" s="24" t="s">
        <v>34</v>
      </c>
      <c r="Q12" s="24" t="s">
        <v>417</v>
      </c>
      <c r="R12" s="22"/>
      <c r="S12" s="22"/>
      <c r="T12" s="425"/>
    </row>
    <row r="13" spans="1:20" x14ac:dyDescent="0.3">
      <c r="A13" s="425"/>
      <c r="B13" s="425"/>
      <c r="C13" s="26" t="s">
        <v>13</v>
      </c>
      <c r="D13" s="24" t="s">
        <v>17</v>
      </c>
      <c r="E13" s="28" t="s">
        <v>17</v>
      </c>
      <c r="F13" s="24" t="s">
        <v>20</v>
      </c>
      <c r="G13" s="24" t="s">
        <v>22</v>
      </c>
      <c r="H13" s="24" t="s">
        <v>24</v>
      </c>
      <c r="I13" s="24" t="s">
        <v>25</v>
      </c>
      <c r="J13" s="24" t="s">
        <v>26</v>
      </c>
      <c r="K13" s="24" t="s">
        <v>22</v>
      </c>
      <c r="L13" s="429" t="s">
        <v>14</v>
      </c>
      <c r="M13" s="430"/>
      <c r="N13" s="429" t="s">
        <v>33</v>
      </c>
      <c r="O13" s="430"/>
      <c r="P13" s="24" t="s">
        <v>28</v>
      </c>
      <c r="Q13" s="24" t="s">
        <v>418</v>
      </c>
      <c r="R13" s="24" t="s">
        <v>37</v>
      </c>
      <c r="S13" s="24" t="s">
        <v>38</v>
      </c>
      <c r="T13" s="425"/>
    </row>
    <row r="14" spans="1:20" x14ac:dyDescent="0.3">
      <c r="A14" s="425"/>
      <c r="B14" s="425"/>
      <c r="C14" s="26" t="s">
        <v>14</v>
      </c>
      <c r="D14" s="24" t="s">
        <v>18</v>
      </c>
      <c r="E14" s="28" t="s">
        <v>19</v>
      </c>
      <c r="F14" s="24" t="s">
        <v>21</v>
      </c>
      <c r="G14" s="24"/>
      <c r="H14" s="24"/>
      <c r="I14" s="24"/>
      <c r="J14" s="24" t="s">
        <v>27</v>
      </c>
      <c r="K14" s="24"/>
      <c r="L14" s="22" t="s">
        <v>22</v>
      </c>
      <c r="M14" s="22" t="s">
        <v>31</v>
      </c>
      <c r="N14" s="22" t="s">
        <v>22</v>
      </c>
      <c r="O14" s="22" t="s">
        <v>31</v>
      </c>
      <c r="P14" s="25"/>
      <c r="Q14" s="25"/>
      <c r="R14" s="25"/>
      <c r="S14" s="25"/>
      <c r="T14" s="425"/>
    </row>
    <row r="15" spans="1:20" x14ac:dyDescent="0.3">
      <c r="A15" s="426"/>
      <c r="B15" s="426"/>
      <c r="C15" s="29"/>
      <c r="D15" s="30"/>
      <c r="E15" s="31"/>
      <c r="F15" s="30"/>
      <c r="G15" s="30"/>
      <c r="H15" s="30"/>
      <c r="I15" s="30"/>
      <c r="J15" s="30"/>
      <c r="K15" s="30"/>
      <c r="L15" s="32" t="s">
        <v>29</v>
      </c>
      <c r="M15" s="33" t="s">
        <v>32</v>
      </c>
      <c r="N15" s="32" t="s">
        <v>29</v>
      </c>
      <c r="O15" s="33" t="s">
        <v>32</v>
      </c>
      <c r="P15" s="30"/>
      <c r="Q15" s="30"/>
      <c r="R15" s="30"/>
      <c r="S15" s="30"/>
      <c r="T15" s="426"/>
    </row>
    <row r="16" spans="1:20" x14ac:dyDescent="0.3">
      <c r="A16" s="8">
        <v>1</v>
      </c>
      <c r="B16" s="8">
        <v>2</v>
      </c>
      <c r="C16" s="8">
        <v>3</v>
      </c>
      <c r="D16" s="8">
        <v>4</v>
      </c>
      <c r="E16" s="8">
        <v>5</v>
      </c>
      <c r="F16" s="8">
        <v>6</v>
      </c>
      <c r="G16" s="8" t="s">
        <v>0</v>
      </c>
      <c r="H16" s="8">
        <v>8</v>
      </c>
      <c r="I16" s="8">
        <v>9</v>
      </c>
      <c r="J16" s="8">
        <v>10</v>
      </c>
      <c r="K16" s="8" t="s">
        <v>1</v>
      </c>
      <c r="L16" s="8">
        <v>12</v>
      </c>
      <c r="M16" s="8">
        <v>13</v>
      </c>
      <c r="N16" s="8">
        <v>14</v>
      </c>
      <c r="O16" s="8">
        <v>15</v>
      </c>
      <c r="P16" s="8">
        <v>16</v>
      </c>
      <c r="Q16" s="8"/>
      <c r="R16" s="8">
        <v>17</v>
      </c>
      <c r="S16" s="8">
        <v>18</v>
      </c>
      <c r="T16" s="8">
        <v>19</v>
      </c>
    </row>
    <row r="17" spans="1:23" x14ac:dyDescent="0.3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7"/>
      <c r="P17" s="6"/>
      <c r="Q17" s="6"/>
      <c r="R17" s="6"/>
      <c r="S17" s="6"/>
      <c r="T17" s="6"/>
      <c r="W17" s="16">
        <f>177800/2</f>
        <v>88900</v>
      </c>
    </row>
    <row r="18" spans="1:23" x14ac:dyDescent="0.3">
      <c r="A18" s="6">
        <v>1</v>
      </c>
      <c r="B18" s="6" t="s">
        <v>47</v>
      </c>
      <c r="C18" s="3">
        <v>0</v>
      </c>
      <c r="D18" s="3">
        <v>0</v>
      </c>
      <c r="E18" s="3">
        <v>0</v>
      </c>
      <c r="F18" s="3">
        <v>0</v>
      </c>
      <c r="G18" s="3">
        <v>0</v>
      </c>
      <c r="H18" s="10">
        <v>0</v>
      </c>
      <c r="I18" s="10">
        <v>0</v>
      </c>
      <c r="J18" s="34">
        <v>0</v>
      </c>
      <c r="K18" s="35">
        <v>0</v>
      </c>
      <c r="L18" s="3">
        <v>0</v>
      </c>
      <c r="M18" s="3">
        <v>0</v>
      </c>
      <c r="N18" s="3">
        <v>0</v>
      </c>
      <c r="O18" s="3">
        <v>0</v>
      </c>
      <c r="P18" s="8" t="s">
        <v>63</v>
      </c>
      <c r="Q18" s="8"/>
      <c r="R18" s="3">
        <v>0</v>
      </c>
      <c r="S18" s="36"/>
      <c r="T18" s="6"/>
    </row>
    <row r="19" spans="1:23" x14ac:dyDescent="0.3">
      <c r="A19" s="6">
        <v>2</v>
      </c>
      <c r="B19" s="6" t="s">
        <v>48</v>
      </c>
      <c r="C19" s="3">
        <v>0</v>
      </c>
      <c r="D19" s="3">
        <v>0</v>
      </c>
      <c r="E19" s="3">
        <v>0</v>
      </c>
      <c r="F19" s="3">
        <v>0</v>
      </c>
      <c r="G19" s="3">
        <v>0</v>
      </c>
      <c r="H19" s="10">
        <v>0</v>
      </c>
      <c r="I19" s="10">
        <v>0</v>
      </c>
      <c r="J19" s="34">
        <v>0</v>
      </c>
      <c r="K19" s="35">
        <v>0</v>
      </c>
      <c r="L19" s="3">
        <v>0</v>
      </c>
      <c r="M19" s="3">
        <v>0</v>
      </c>
      <c r="N19" s="3">
        <v>0</v>
      </c>
      <c r="O19" s="3">
        <v>0</v>
      </c>
      <c r="P19" s="8" t="s">
        <v>64</v>
      </c>
      <c r="Q19" s="8"/>
      <c r="R19" s="3">
        <v>0</v>
      </c>
      <c r="S19" s="36"/>
      <c r="T19" s="6"/>
    </row>
    <row r="20" spans="1:23" x14ac:dyDescent="0.3">
      <c r="A20" s="6">
        <v>3</v>
      </c>
      <c r="B20" s="6" t="s">
        <v>49</v>
      </c>
      <c r="C20" s="6">
        <f>C73</f>
        <v>0.25</v>
      </c>
      <c r="D20" s="3">
        <v>0</v>
      </c>
      <c r="E20" s="3">
        <v>0</v>
      </c>
      <c r="F20" s="37">
        <f>F73</f>
        <v>0</v>
      </c>
      <c r="G20" s="38">
        <f>G73</f>
        <v>0.25</v>
      </c>
      <c r="H20" s="3">
        <v>0</v>
      </c>
      <c r="I20" s="39">
        <f>I73</f>
        <v>0.25</v>
      </c>
      <c r="J20" s="6"/>
      <c r="K20" s="37">
        <f>K73</f>
        <v>0.25</v>
      </c>
      <c r="L20" s="13">
        <f>L73</f>
        <v>500</v>
      </c>
      <c r="M20" s="13">
        <f>M73</f>
        <v>2000</v>
      </c>
      <c r="N20" s="13">
        <f>N73</f>
        <v>150</v>
      </c>
      <c r="O20" s="13">
        <f>O73</f>
        <v>600</v>
      </c>
      <c r="P20" s="8" t="s">
        <v>65</v>
      </c>
      <c r="Q20" s="8">
        <f>Q73</f>
        <v>40000</v>
      </c>
      <c r="R20" s="13">
        <f>R73</f>
        <v>1</v>
      </c>
      <c r="S20" s="36"/>
      <c r="T20" s="6"/>
    </row>
    <row r="21" spans="1:23" x14ac:dyDescent="0.3">
      <c r="A21" s="6">
        <v>4</v>
      </c>
      <c r="B21" s="6" t="s">
        <v>50</v>
      </c>
      <c r="C21" s="3">
        <v>0</v>
      </c>
      <c r="D21" s="3">
        <v>0</v>
      </c>
      <c r="E21" s="3">
        <v>0</v>
      </c>
      <c r="F21" s="3">
        <v>0</v>
      </c>
      <c r="G21" s="3">
        <v>0</v>
      </c>
      <c r="H21" s="10">
        <v>0</v>
      </c>
      <c r="I21" s="10">
        <v>0</v>
      </c>
      <c r="J21" s="34">
        <v>0</v>
      </c>
      <c r="K21" s="35">
        <v>0</v>
      </c>
      <c r="L21" s="3">
        <v>0</v>
      </c>
      <c r="M21" s="3">
        <v>0</v>
      </c>
      <c r="N21" s="3">
        <v>0</v>
      </c>
      <c r="O21" s="3">
        <v>0</v>
      </c>
      <c r="P21" s="8" t="s">
        <v>65</v>
      </c>
      <c r="Q21" s="8"/>
      <c r="R21" s="3">
        <v>0</v>
      </c>
      <c r="S21" s="36"/>
      <c r="T21" s="6"/>
    </row>
    <row r="22" spans="1:23" x14ac:dyDescent="0.3">
      <c r="A22" s="6">
        <v>5</v>
      </c>
      <c r="B22" s="6" t="s">
        <v>51</v>
      </c>
      <c r="C22" s="3">
        <v>0</v>
      </c>
      <c r="D22" s="3">
        <v>0</v>
      </c>
      <c r="E22" s="3">
        <v>0</v>
      </c>
      <c r="F22" s="3">
        <v>0</v>
      </c>
      <c r="G22" s="3">
        <v>0</v>
      </c>
      <c r="H22" s="10">
        <v>0</v>
      </c>
      <c r="I22" s="10">
        <v>0</v>
      </c>
      <c r="J22" s="34">
        <v>0</v>
      </c>
      <c r="K22" s="35">
        <v>0</v>
      </c>
      <c r="L22" s="3">
        <v>0</v>
      </c>
      <c r="M22" s="3">
        <v>0</v>
      </c>
      <c r="N22" s="3">
        <v>0</v>
      </c>
      <c r="O22" s="3">
        <v>0</v>
      </c>
      <c r="P22" s="8" t="s">
        <v>66</v>
      </c>
      <c r="Q22" s="8"/>
      <c r="R22" s="3">
        <v>0</v>
      </c>
      <c r="S22" s="36"/>
      <c r="T22" s="6"/>
    </row>
    <row r="23" spans="1:23" x14ac:dyDescent="0.3">
      <c r="A23" s="6">
        <v>6</v>
      </c>
      <c r="B23" s="6" t="s">
        <v>52</v>
      </c>
      <c r="C23" s="6">
        <f>C118</f>
        <v>9</v>
      </c>
      <c r="D23" s="3">
        <v>0</v>
      </c>
      <c r="E23" s="38">
        <f>E118</f>
        <v>0</v>
      </c>
      <c r="F23" s="3">
        <v>0</v>
      </c>
      <c r="G23" s="3">
        <f>G118</f>
        <v>9</v>
      </c>
      <c r="H23" s="3">
        <v>0</v>
      </c>
      <c r="I23" s="40">
        <f>I118</f>
        <v>9</v>
      </c>
      <c r="J23" s="6"/>
      <c r="K23" s="63">
        <f>K118</f>
        <v>9</v>
      </c>
      <c r="L23" s="13">
        <f>L118</f>
        <v>5700</v>
      </c>
      <c r="M23" s="13">
        <f>M118</f>
        <v>920.4</v>
      </c>
      <c r="N23" s="13">
        <f>N118</f>
        <v>8275</v>
      </c>
      <c r="O23" s="13">
        <f>O118</f>
        <v>920</v>
      </c>
      <c r="P23" s="8" t="s">
        <v>67</v>
      </c>
      <c r="Q23" s="8">
        <f>Q118</f>
        <v>4000</v>
      </c>
      <c r="R23" s="40">
        <f>R118</f>
        <v>37</v>
      </c>
      <c r="S23" s="36"/>
      <c r="T23" s="6"/>
    </row>
    <row r="24" spans="1:23" x14ac:dyDescent="0.3">
      <c r="A24" s="6">
        <v>7</v>
      </c>
      <c r="B24" s="6" t="s">
        <v>53</v>
      </c>
      <c r="C24" s="3">
        <v>0</v>
      </c>
      <c r="D24" s="3">
        <v>0</v>
      </c>
      <c r="E24" s="3">
        <v>0</v>
      </c>
      <c r="F24" s="3">
        <v>0</v>
      </c>
      <c r="G24" s="3">
        <v>0</v>
      </c>
      <c r="H24" s="10">
        <v>0</v>
      </c>
      <c r="I24" s="10">
        <v>0</v>
      </c>
      <c r="J24" s="34">
        <v>0</v>
      </c>
      <c r="K24" s="35">
        <v>0</v>
      </c>
      <c r="L24" s="3">
        <v>0</v>
      </c>
      <c r="M24" s="3">
        <v>0</v>
      </c>
      <c r="N24" s="3">
        <v>0</v>
      </c>
      <c r="O24" s="3">
        <v>0</v>
      </c>
      <c r="P24" s="8" t="s">
        <v>68</v>
      </c>
      <c r="Q24" s="8"/>
      <c r="R24" s="3">
        <v>0</v>
      </c>
      <c r="S24" s="36"/>
      <c r="T24" s="6"/>
    </row>
    <row r="25" spans="1:23" x14ac:dyDescent="0.3">
      <c r="A25" s="6">
        <v>8</v>
      </c>
      <c r="B25" s="6" t="s">
        <v>54</v>
      </c>
      <c r="C25" s="3">
        <v>0</v>
      </c>
      <c r="D25" s="3">
        <v>0</v>
      </c>
      <c r="E25" s="3">
        <v>0</v>
      </c>
      <c r="F25" s="3">
        <v>0</v>
      </c>
      <c r="G25" s="3">
        <v>0</v>
      </c>
      <c r="H25" s="10">
        <v>0</v>
      </c>
      <c r="I25" s="10">
        <v>0</v>
      </c>
      <c r="J25" s="34">
        <v>0</v>
      </c>
      <c r="K25" s="35">
        <v>0</v>
      </c>
      <c r="L25" s="3">
        <v>0</v>
      </c>
      <c r="M25" s="3">
        <v>0</v>
      </c>
      <c r="N25" s="3">
        <v>0</v>
      </c>
      <c r="O25" s="3">
        <v>0</v>
      </c>
      <c r="P25" s="8" t="s">
        <v>69</v>
      </c>
      <c r="Q25" s="8"/>
      <c r="R25" s="3">
        <v>0</v>
      </c>
      <c r="S25" s="36"/>
      <c r="T25" s="6"/>
    </row>
    <row r="26" spans="1:23" x14ac:dyDescent="0.3">
      <c r="A26" s="6">
        <v>9</v>
      </c>
      <c r="B26" s="6" t="s">
        <v>55</v>
      </c>
      <c r="C26" s="3">
        <v>0</v>
      </c>
      <c r="D26" s="3">
        <v>0</v>
      </c>
      <c r="E26" s="3">
        <v>0</v>
      </c>
      <c r="F26" s="3">
        <v>0</v>
      </c>
      <c r="G26" s="3">
        <v>0</v>
      </c>
      <c r="H26" s="10">
        <v>0</v>
      </c>
      <c r="I26" s="10">
        <v>0</v>
      </c>
      <c r="J26" s="34">
        <v>0</v>
      </c>
      <c r="K26" s="35">
        <v>0</v>
      </c>
      <c r="L26" s="3">
        <v>0</v>
      </c>
      <c r="M26" s="3">
        <v>0</v>
      </c>
      <c r="N26" s="3">
        <v>0</v>
      </c>
      <c r="O26" s="3">
        <v>0</v>
      </c>
      <c r="P26" s="8" t="s">
        <v>70</v>
      </c>
      <c r="Q26" s="8"/>
      <c r="R26" s="3">
        <v>0</v>
      </c>
      <c r="S26" s="36"/>
      <c r="T26" s="6"/>
    </row>
    <row r="27" spans="1:23" x14ac:dyDescent="0.3">
      <c r="A27" s="6">
        <v>10</v>
      </c>
      <c r="B27" s="6" t="s">
        <v>56</v>
      </c>
      <c r="C27" s="3">
        <v>0</v>
      </c>
      <c r="D27" s="3">
        <v>0</v>
      </c>
      <c r="E27" s="3">
        <v>0</v>
      </c>
      <c r="F27" s="3">
        <v>0</v>
      </c>
      <c r="G27" s="3">
        <v>0</v>
      </c>
      <c r="H27" s="10">
        <v>0</v>
      </c>
      <c r="I27" s="10">
        <v>0</v>
      </c>
      <c r="J27" s="34">
        <v>0</v>
      </c>
      <c r="K27" s="35">
        <v>0</v>
      </c>
      <c r="L27" s="3">
        <v>0</v>
      </c>
      <c r="M27" s="3">
        <v>0</v>
      </c>
      <c r="N27" s="3">
        <v>0</v>
      </c>
      <c r="O27" s="3">
        <v>0</v>
      </c>
      <c r="P27" s="8" t="s">
        <v>71</v>
      </c>
      <c r="Q27" s="8"/>
      <c r="R27" s="3">
        <v>0</v>
      </c>
      <c r="S27" s="36"/>
      <c r="T27" s="6"/>
    </row>
    <row r="28" spans="1:23" x14ac:dyDescent="0.3">
      <c r="A28" s="6">
        <v>11</v>
      </c>
      <c r="B28" s="6" t="s">
        <v>57</v>
      </c>
      <c r="C28" s="3">
        <v>0</v>
      </c>
      <c r="D28" s="3">
        <v>0</v>
      </c>
      <c r="E28" s="3">
        <v>0</v>
      </c>
      <c r="F28" s="3">
        <v>0</v>
      </c>
      <c r="G28" s="3">
        <v>0</v>
      </c>
      <c r="H28" s="10">
        <v>0</v>
      </c>
      <c r="I28" s="10">
        <v>0</v>
      </c>
      <c r="J28" s="34">
        <v>0</v>
      </c>
      <c r="K28" s="35">
        <v>0</v>
      </c>
      <c r="L28" s="3">
        <v>0</v>
      </c>
      <c r="M28" s="3">
        <v>0</v>
      </c>
      <c r="N28" s="3">
        <v>0</v>
      </c>
      <c r="O28" s="3">
        <v>0</v>
      </c>
      <c r="P28" s="8" t="s">
        <v>66</v>
      </c>
      <c r="Q28" s="8"/>
      <c r="R28" s="3">
        <v>0</v>
      </c>
      <c r="S28" s="36"/>
      <c r="T28" s="6"/>
    </row>
    <row r="29" spans="1:23" x14ac:dyDescent="0.3">
      <c r="A29" s="6">
        <v>12</v>
      </c>
      <c r="B29" s="6" t="s">
        <v>58</v>
      </c>
      <c r="C29" s="3">
        <v>0</v>
      </c>
      <c r="D29" s="3">
        <v>0</v>
      </c>
      <c r="E29" s="3">
        <v>0</v>
      </c>
      <c r="F29" s="3">
        <v>0</v>
      </c>
      <c r="G29" s="3">
        <v>0</v>
      </c>
      <c r="H29" s="10">
        <v>0</v>
      </c>
      <c r="I29" s="10">
        <v>0</v>
      </c>
      <c r="J29" s="34">
        <v>0</v>
      </c>
      <c r="K29" s="35">
        <v>0</v>
      </c>
      <c r="L29" s="3">
        <v>0</v>
      </c>
      <c r="M29" s="3">
        <v>0</v>
      </c>
      <c r="N29" s="3">
        <v>0</v>
      </c>
      <c r="O29" s="3">
        <v>0</v>
      </c>
      <c r="P29" s="8" t="s">
        <v>72</v>
      </c>
      <c r="Q29" s="8"/>
      <c r="R29" s="3">
        <v>0</v>
      </c>
      <c r="S29" s="36"/>
      <c r="T29" s="6"/>
    </row>
    <row r="30" spans="1:23" x14ac:dyDescent="0.3">
      <c r="A30" s="6">
        <v>13</v>
      </c>
      <c r="B30" s="6" t="s">
        <v>59</v>
      </c>
      <c r="C30" s="3">
        <v>0</v>
      </c>
      <c r="D30" s="3">
        <v>0</v>
      </c>
      <c r="E30" s="3">
        <v>0</v>
      </c>
      <c r="F30" s="3">
        <v>0</v>
      </c>
      <c r="G30" s="3">
        <v>0</v>
      </c>
      <c r="H30" s="10">
        <v>0</v>
      </c>
      <c r="I30" s="10">
        <v>0</v>
      </c>
      <c r="J30" s="34">
        <v>0</v>
      </c>
      <c r="K30" s="35">
        <v>0</v>
      </c>
      <c r="L30" s="3">
        <v>0</v>
      </c>
      <c r="M30" s="3">
        <v>0</v>
      </c>
      <c r="N30" s="3">
        <v>0</v>
      </c>
      <c r="O30" s="3">
        <v>0</v>
      </c>
      <c r="P30" s="8" t="s">
        <v>73</v>
      </c>
      <c r="Q30" s="8"/>
      <c r="R30" s="3">
        <v>0</v>
      </c>
      <c r="S30" s="36"/>
      <c r="T30" s="6"/>
    </row>
    <row r="31" spans="1:23" x14ac:dyDescent="0.3">
      <c r="A31" s="6">
        <v>14</v>
      </c>
      <c r="B31" s="6" t="s">
        <v>60</v>
      </c>
      <c r="C31" s="3">
        <v>0</v>
      </c>
      <c r="D31" s="3">
        <v>0</v>
      </c>
      <c r="E31" s="3">
        <v>0</v>
      </c>
      <c r="F31" s="3">
        <v>0</v>
      </c>
      <c r="G31" s="3">
        <v>0</v>
      </c>
      <c r="H31" s="10">
        <v>0</v>
      </c>
      <c r="I31" s="10">
        <v>0</v>
      </c>
      <c r="J31" s="34">
        <v>0</v>
      </c>
      <c r="K31" s="35">
        <v>0</v>
      </c>
      <c r="L31" s="3">
        <v>0</v>
      </c>
      <c r="M31" s="3">
        <v>0</v>
      </c>
      <c r="N31" s="3">
        <v>0</v>
      </c>
      <c r="O31" s="3">
        <v>0</v>
      </c>
      <c r="P31" s="8" t="s">
        <v>74</v>
      </c>
      <c r="Q31" s="8"/>
      <c r="R31" s="3">
        <v>0</v>
      </c>
      <c r="S31" s="6"/>
      <c r="T31" s="6"/>
    </row>
    <row r="32" spans="1:23" x14ac:dyDescent="0.3">
      <c r="A32" s="6">
        <v>15</v>
      </c>
      <c r="B32" s="6" t="s">
        <v>61</v>
      </c>
      <c r="C32" s="3">
        <v>0</v>
      </c>
      <c r="D32" s="3">
        <v>0</v>
      </c>
      <c r="E32" s="3">
        <v>0</v>
      </c>
      <c r="F32" s="3">
        <v>0</v>
      </c>
      <c r="G32" s="3">
        <v>0</v>
      </c>
      <c r="H32" s="10">
        <v>0</v>
      </c>
      <c r="I32" s="10">
        <v>0</v>
      </c>
      <c r="J32" s="34">
        <v>0</v>
      </c>
      <c r="K32" s="35">
        <v>0</v>
      </c>
      <c r="L32" s="3">
        <v>0</v>
      </c>
      <c r="M32" s="3">
        <v>0</v>
      </c>
      <c r="N32" s="3">
        <v>0</v>
      </c>
      <c r="O32" s="3">
        <v>0</v>
      </c>
      <c r="P32" s="8" t="s">
        <v>75</v>
      </c>
      <c r="Q32" s="8"/>
      <c r="R32" s="3">
        <v>0</v>
      </c>
      <c r="S32" s="6"/>
      <c r="T32" s="6"/>
    </row>
    <row r="33" spans="1:20" x14ac:dyDescent="0.3">
      <c r="A33" s="6">
        <v>16</v>
      </c>
      <c r="B33" s="6" t="s">
        <v>62</v>
      </c>
      <c r="C33" s="3">
        <v>0</v>
      </c>
      <c r="D33" s="3">
        <v>0</v>
      </c>
      <c r="E33" s="3">
        <v>0</v>
      </c>
      <c r="F33" s="3">
        <v>0</v>
      </c>
      <c r="G33" s="3">
        <v>0</v>
      </c>
      <c r="H33" s="10">
        <v>0</v>
      </c>
      <c r="I33" s="10">
        <v>0</v>
      </c>
      <c r="J33" s="34">
        <v>0</v>
      </c>
      <c r="K33" s="35">
        <v>0</v>
      </c>
      <c r="L33" s="3">
        <v>0</v>
      </c>
      <c r="M33" s="3">
        <v>0</v>
      </c>
      <c r="N33" s="3">
        <v>0</v>
      </c>
      <c r="O33" s="3">
        <v>0</v>
      </c>
      <c r="P33" s="8" t="s">
        <v>66</v>
      </c>
      <c r="Q33" s="8"/>
      <c r="R33" s="3">
        <v>0</v>
      </c>
      <c r="S33" s="6"/>
      <c r="T33" s="6"/>
    </row>
    <row r="34" spans="1:20" x14ac:dyDescent="0.3">
      <c r="A34" s="6"/>
      <c r="B34" s="41" t="s">
        <v>3</v>
      </c>
      <c r="C34" s="13">
        <f>SUM(C18:C33)</f>
        <v>9.25</v>
      </c>
      <c r="D34" s="13">
        <f t="shared" ref="D34:M34" si="0">SUM(D18:D33)</f>
        <v>0</v>
      </c>
      <c r="E34" s="13">
        <f t="shared" si="0"/>
        <v>0</v>
      </c>
      <c r="F34" s="13">
        <f t="shared" si="0"/>
        <v>0</v>
      </c>
      <c r="G34" s="13">
        <f t="shared" si="0"/>
        <v>9.25</v>
      </c>
      <c r="H34" s="13">
        <f t="shared" si="0"/>
        <v>0</v>
      </c>
      <c r="I34" s="13">
        <f t="shared" si="0"/>
        <v>9.25</v>
      </c>
      <c r="J34" s="13">
        <f t="shared" si="0"/>
        <v>0</v>
      </c>
      <c r="K34" s="37">
        <f>SUM(K18:K33)</f>
        <v>9.25</v>
      </c>
      <c r="L34" s="13">
        <f t="shared" si="0"/>
        <v>6200</v>
      </c>
      <c r="M34" s="13">
        <f t="shared" si="0"/>
        <v>2920.4</v>
      </c>
      <c r="N34" s="13">
        <f>SUM(N18:N33)</f>
        <v>8425</v>
      </c>
      <c r="O34" s="13">
        <f>SUM(O18:O33)</f>
        <v>1520</v>
      </c>
      <c r="P34" s="13">
        <f>SUM(P18:P33)</f>
        <v>0</v>
      </c>
      <c r="Q34" s="13"/>
      <c r="R34" s="13">
        <f>SUM(R18:R33)</f>
        <v>38</v>
      </c>
      <c r="S34" s="13"/>
      <c r="T34" s="6"/>
    </row>
    <row r="36" spans="1:20" x14ac:dyDescent="0.3">
      <c r="A36" s="16" t="s">
        <v>46</v>
      </c>
      <c r="O36" s="419" t="s">
        <v>456</v>
      </c>
      <c r="P36" s="419"/>
      <c r="Q36" s="419"/>
      <c r="R36" s="419"/>
      <c r="S36" s="419"/>
    </row>
    <row r="37" spans="1:20" x14ac:dyDescent="0.3">
      <c r="O37" s="419" t="s">
        <v>2</v>
      </c>
      <c r="P37" s="419"/>
      <c r="Q37" s="419"/>
      <c r="R37" s="419"/>
      <c r="S37" s="419"/>
    </row>
    <row r="40" spans="1:20" x14ac:dyDescent="0.3">
      <c r="O40" s="428" t="s">
        <v>429</v>
      </c>
      <c r="P40" s="428"/>
      <c r="Q40" s="428"/>
      <c r="R40" s="428"/>
      <c r="S40" s="428"/>
    </row>
    <row r="41" spans="1:20" x14ac:dyDescent="0.3">
      <c r="O41" s="419" t="s">
        <v>430</v>
      </c>
      <c r="P41" s="419"/>
      <c r="Q41" s="419"/>
      <c r="R41" s="419"/>
      <c r="S41" s="419"/>
    </row>
    <row r="45" spans="1:20" x14ac:dyDescent="0.3">
      <c r="A45" s="16" t="s">
        <v>339</v>
      </c>
    </row>
    <row r="46" spans="1:20" ht="7.5" customHeight="1" x14ac:dyDescent="0.3">
      <c r="L46" s="17"/>
    </row>
    <row r="47" spans="1:20" x14ac:dyDescent="0.3">
      <c r="A47" s="420" t="s">
        <v>93</v>
      </c>
      <c r="B47" s="420"/>
      <c r="C47" s="420"/>
      <c r="D47" s="420"/>
      <c r="E47" s="420"/>
      <c r="F47" s="420"/>
      <c r="G47" s="420"/>
      <c r="H47" s="420"/>
      <c r="I47" s="420"/>
      <c r="J47" s="420"/>
      <c r="K47" s="420"/>
      <c r="L47" s="420"/>
      <c r="M47" s="420"/>
      <c r="N47" s="420"/>
      <c r="O47" s="420"/>
      <c r="P47" s="420"/>
      <c r="Q47" s="420"/>
      <c r="R47" s="420"/>
      <c r="S47" s="420"/>
      <c r="T47" s="420"/>
    </row>
    <row r="48" spans="1:20" x14ac:dyDescent="0.3">
      <c r="A48" s="420" t="s">
        <v>4</v>
      </c>
      <c r="B48" s="420"/>
      <c r="C48" s="420"/>
      <c r="D48" s="420"/>
      <c r="E48" s="420"/>
      <c r="F48" s="420"/>
      <c r="G48" s="420"/>
      <c r="H48" s="420"/>
      <c r="I48" s="420"/>
      <c r="J48" s="420"/>
      <c r="K48" s="420"/>
      <c r="L48" s="420"/>
      <c r="M48" s="420"/>
      <c r="N48" s="420"/>
      <c r="O48" s="420"/>
      <c r="P48" s="420"/>
      <c r="Q48" s="420"/>
      <c r="R48" s="420"/>
      <c r="S48" s="420"/>
      <c r="T48" s="420"/>
    </row>
    <row r="49" spans="1:21" ht="7.5" customHeight="1" x14ac:dyDescent="0.3">
      <c r="N49" s="18"/>
    </row>
    <row r="50" spans="1:21" x14ac:dyDescent="0.3">
      <c r="A50" s="19" t="s">
        <v>5</v>
      </c>
      <c r="B50" s="19"/>
      <c r="C50" s="19" t="s">
        <v>77</v>
      </c>
      <c r="D50" s="19"/>
      <c r="L50" s="20"/>
      <c r="N50" s="20"/>
      <c r="Q50" s="16" t="s">
        <v>42</v>
      </c>
      <c r="S50" s="16" t="str">
        <f>S6</f>
        <v>: 2023</v>
      </c>
    </row>
    <row r="51" spans="1:21" x14ac:dyDescent="0.3">
      <c r="A51" s="16" t="s">
        <v>9</v>
      </c>
      <c r="C51" s="16" t="s">
        <v>122</v>
      </c>
      <c r="Q51" s="16" t="s">
        <v>43</v>
      </c>
      <c r="S51" s="16" t="s">
        <v>45</v>
      </c>
    </row>
    <row r="52" spans="1:21" x14ac:dyDescent="0.3">
      <c r="A52" s="16" t="s">
        <v>6</v>
      </c>
      <c r="C52" s="16" t="s">
        <v>99</v>
      </c>
      <c r="Q52" s="16" t="s">
        <v>44</v>
      </c>
      <c r="S52" s="16" t="str">
        <f>S8</f>
        <v>: IV ( Empat )</v>
      </c>
    </row>
    <row r="53" spans="1:21" x14ac:dyDescent="0.3">
      <c r="A53" s="16" t="s">
        <v>7</v>
      </c>
      <c r="C53" s="16" t="s">
        <v>41</v>
      </c>
    </row>
    <row r="54" spans="1:21" ht="6.75" customHeight="1" x14ac:dyDescent="0.3"/>
    <row r="55" spans="1:21" x14ac:dyDescent="0.3">
      <c r="A55" s="424" t="s">
        <v>8</v>
      </c>
      <c r="B55" s="424" t="s">
        <v>91</v>
      </c>
      <c r="C55" s="22" t="s">
        <v>10</v>
      </c>
      <c r="D55" s="433" t="s">
        <v>15</v>
      </c>
      <c r="E55" s="422"/>
      <c r="F55" s="422"/>
      <c r="G55" s="422"/>
      <c r="H55" s="422"/>
      <c r="I55" s="422"/>
      <c r="J55" s="422"/>
      <c r="K55" s="423"/>
      <c r="L55" s="431" t="s">
        <v>28</v>
      </c>
      <c r="M55" s="432"/>
      <c r="N55" s="431" t="s">
        <v>28</v>
      </c>
      <c r="O55" s="432"/>
      <c r="P55" s="23"/>
      <c r="Q55" s="387"/>
      <c r="R55" s="421" t="s">
        <v>35</v>
      </c>
      <c r="S55" s="427"/>
      <c r="T55" s="424" t="s">
        <v>39</v>
      </c>
    </row>
    <row r="56" spans="1:21" x14ac:dyDescent="0.3">
      <c r="A56" s="425"/>
      <c r="B56" s="425"/>
      <c r="C56" s="24" t="s">
        <v>11</v>
      </c>
      <c r="D56" s="421" t="s">
        <v>16</v>
      </c>
      <c r="E56" s="422"/>
      <c r="F56" s="422"/>
      <c r="G56" s="423"/>
      <c r="H56" s="433" t="s">
        <v>23</v>
      </c>
      <c r="I56" s="422"/>
      <c r="J56" s="422"/>
      <c r="K56" s="423"/>
      <c r="L56" s="434" t="s">
        <v>29</v>
      </c>
      <c r="M56" s="435"/>
      <c r="N56" s="434" t="s">
        <v>29</v>
      </c>
      <c r="O56" s="435"/>
      <c r="P56" s="25"/>
      <c r="Q56" s="26" t="s">
        <v>416</v>
      </c>
      <c r="R56" s="429" t="s">
        <v>36</v>
      </c>
      <c r="S56" s="430"/>
      <c r="T56" s="425"/>
    </row>
    <row r="57" spans="1:21" x14ac:dyDescent="0.3">
      <c r="A57" s="425"/>
      <c r="B57" s="425"/>
      <c r="C57" s="26" t="s">
        <v>12</v>
      </c>
      <c r="D57" s="23"/>
      <c r="E57" s="27"/>
      <c r="F57" s="23"/>
      <c r="G57" s="23"/>
      <c r="H57" s="23"/>
      <c r="I57" s="23"/>
      <c r="J57" s="23"/>
      <c r="K57" s="23"/>
      <c r="L57" s="421" t="s">
        <v>30</v>
      </c>
      <c r="M57" s="427"/>
      <c r="N57" s="421" t="s">
        <v>30</v>
      </c>
      <c r="O57" s="427"/>
      <c r="P57" s="24" t="s">
        <v>34</v>
      </c>
      <c r="Q57" s="24" t="s">
        <v>417</v>
      </c>
      <c r="R57" s="22"/>
      <c r="S57" s="22"/>
      <c r="T57" s="425"/>
    </row>
    <row r="58" spans="1:21" x14ac:dyDescent="0.3">
      <c r="A58" s="425"/>
      <c r="B58" s="425"/>
      <c r="C58" s="26" t="s">
        <v>13</v>
      </c>
      <c r="D58" s="24" t="s">
        <v>17</v>
      </c>
      <c r="E58" s="28" t="s">
        <v>17</v>
      </c>
      <c r="F58" s="24" t="s">
        <v>20</v>
      </c>
      <c r="G58" s="24" t="s">
        <v>22</v>
      </c>
      <c r="H58" s="24" t="s">
        <v>24</v>
      </c>
      <c r="I58" s="24" t="s">
        <v>25</v>
      </c>
      <c r="J58" s="24" t="s">
        <v>26</v>
      </c>
      <c r="K58" s="24" t="s">
        <v>22</v>
      </c>
      <c r="L58" s="429" t="s">
        <v>14</v>
      </c>
      <c r="M58" s="430"/>
      <c r="N58" s="429" t="s">
        <v>33</v>
      </c>
      <c r="O58" s="430"/>
      <c r="P58" s="24" t="s">
        <v>28</v>
      </c>
      <c r="Q58" s="24" t="s">
        <v>418</v>
      </c>
      <c r="R58" s="24" t="s">
        <v>37</v>
      </c>
      <c r="S58" s="24" t="s">
        <v>38</v>
      </c>
      <c r="T58" s="425"/>
    </row>
    <row r="59" spans="1:21" x14ac:dyDescent="0.3">
      <c r="A59" s="425"/>
      <c r="B59" s="425"/>
      <c r="C59" s="26" t="s">
        <v>14</v>
      </c>
      <c r="D59" s="24" t="s">
        <v>18</v>
      </c>
      <c r="E59" s="28" t="s">
        <v>19</v>
      </c>
      <c r="F59" s="24" t="s">
        <v>21</v>
      </c>
      <c r="G59" s="24"/>
      <c r="H59" s="24"/>
      <c r="I59" s="24"/>
      <c r="J59" s="24" t="s">
        <v>27</v>
      </c>
      <c r="K59" s="24"/>
      <c r="L59" s="22" t="s">
        <v>22</v>
      </c>
      <c r="M59" s="22" t="s">
        <v>31</v>
      </c>
      <c r="N59" s="22" t="s">
        <v>22</v>
      </c>
      <c r="O59" s="22" t="s">
        <v>31</v>
      </c>
      <c r="P59" s="25"/>
      <c r="Q59" s="25"/>
      <c r="R59" s="25"/>
      <c r="S59" s="25"/>
      <c r="T59" s="425"/>
    </row>
    <row r="60" spans="1:21" x14ac:dyDescent="0.3">
      <c r="A60" s="426"/>
      <c r="B60" s="426"/>
      <c r="C60" s="29"/>
      <c r="D60" s="30"/>
      <c r="E60" s="31"/>
      <c r="F60" s="30"/>
      <c r="G60" s="30"/>
      <c r="H60" s="30"/>
      <c r="I60" s="30"/>
      <c r="J60" s="30"/>
      <c r="K60" s="30"/>
      <c r="L60" s="32" t="s">
        <v>29</v>
      </c>
      <c r="M60" s="33" t="s">
        <v>32</v>
      </c>
      <c r="N60" s="32" t="s">
        <v>29</v>
      </c>
      <c r="O60" s="33" t="s">
        <v>32</v>
      </c>
      <c r="P60" s="30"/>
      <c r="Q60" s="30"/>
      <c r="R60" s="30"/>
      <c r="S60" s="30"/>
      <c r="T60" s="426"/>
      <c r="U60" s="16">
        <f>950*4</f>
        <v>3800</v>
      </c>
    </row>
    <row r="61" spans="1:21" x14ac:dyDescent="0.3">
      <c r="A61" s="8">
        <v>1</v>
      </c>
      <c r="B61" s="8">
        <v>2</v>
      </c>
      <c r="C61" s="8">
        <v>3</v>
      </c>
      <c r="D61" s="8">
        <v>4</v>
      </c>
      <c r="E61" s="8">
        <v>5</v>
      </c>
      <c r="F61" s="8">
        <v>6</v>
      </c>
      <c r="G61" s="8" t="s">
        <v>0</v>
      </c>
      <c r="H61" s="8">
        <v>8</v>
      </c>
      <c r="I61" s="8">
        <v>9</v>
      </c>
      <c r="J61" s="8">
        <v>10</v>
      </c>
      <c r="K61" s="8" t="s">
        <v>1</v>
      </c>
      <c r="L61" s="8">
        <v>12</v>
      </c>
      <c r="M61" s="8">
        <v>13</v>
      </c>
      <c r="N61" s="8">
        <v>14</v>
      </c>
      <c r="O61" s="8">
        <v>15</v>
      </c>
      <c r="P61" s="8">
        <v>16</v>
      </c>
      <c r="Q61" s="8"/>
      <c r="R61" s="8">
        <v>17</v>
      </c>
      <c r="S61" s="8">
        <v>18</v>
      </c>
      <c r="T61" s="8">
        <v>19</v>
      </c>
    </row>
    <row r="62" spans="1:21" ht="3.75" customHeight="1" x14ac:dyDescent="0.3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7"/>
      <c r="P62" s="6"/>
      <c r="Q62" s="6"/>
      <c r="R62" s="6"/>
      <c r="S62" s="6"/>
      <c r="T62" s="6"/>
    </row>
    <row r="63" spans="1:21" x14ac:dyDescent="0.3">
      <c r="A63" s="6">
        <v>1</v>
      </c>
      <c r="B63" s="6" t="s">
        <v>100</v>
      </c>
      <c r="C63" s="6">
        <v>0.25</v>
      </c>
      <c r="D63" s="3">
        <v>0</v>
      </c>
      <c r="E63" s="3">
        <v>0</v>
      </c>
      <c r="F63" s="3">
        <v>0</v>
      </c>
      <c r="G63" s="38">
        <f>C63+E63-F63</f>
        <v>0.25</v>
      </c>
      <c r="H63" s="10">
        <v>0</v>
      </c>
      <c r="I63" s="363">
        <v>0.25</v>
      </c>
      <c r="J63" s="34">
        <v>0</v>
      </c>
      <c r="K63" s="364">
        <f>H63+I63+J63</f>
        <v>0.25</v>
      </c>
      <c r="L63" s="7">
        <v>500</v>
      </c>
      <c r="M63" s="7">
        <v>2000</v>
      </c>
      <c r="N63" s="13">
        <f>I63*O63</f>
        <v>150</v>
      </c>
      <c r="O63" s="6">
        <v>600</v>
      </c>
      <c r="P63" s="8" t="s">
        <v>65</v>
      </c>
      <c r="Q63" s="8">
        <v>40000</v>
      </c>
      <c r="R63" s="13">
        <v>1</v>
      </c>
      <c r="S63" s="13"/>
      <c r="T63" s="6"/>
    </row>
    <row r="64" spans="1:21" x14ac:dyDescent="0.3">
      <c r="A64" s="6">
        <v>2</v>
      </c>
      <c r="B64" s="6" t="s">
        <v>101</v>
      </c>
      <c r="C64" s="3">
        <v>0</v>
      </c>
      <c r="D64" s="3">
        <v>0</v>
      </c>
      <c r="E64" s="3">
        <v>0</v>
      </c>
      <c r="F64" s="3">
        <v>0</v>
      </c>
      <c r="G64" s="3">
        <v>0</v>
      </c>
      <c r="H64" s="10">
        <v>0</v>
      </c>
      <c r="I64" s="10">
        <v>0</v>
      </c>
      <c r="J64" s="34">
        <v>0</v>
      </c>
      <c r="K64" s="35">
        <f t="shared" ref="K64:K71" si="1">G64</f>
        <v>0</v>
      </c>
      <c r="L64" s="35">
        <f t="shared" ref="L64:O68" si="2">H64</f>
        <v>0</v>
      </c>
      <c r="M64" s="35">
        <f t="shared" si="2"/>
        <v>0</v>
      </c>
      <c r="N64" s="35"/>
      <c r="O64" s="35">
        <f t="shared" si="2"/>
        <v>0</v>
      </c>
      <c r="P64" s="8" t="s">
        <v>65</v>
      </c>
      <c r="Q64" s="8"/>
      <c r="R64" s="35">
        <f t="shared" ref="R64:R71" si="3">M64</f>
        <v>0</v>
      </c>
      <c r="S64" s="13"/>
      <c r="T64" s="6"/>
      <c r="U64" s="16" t="s">
        <v>97</v>
      </c>
    </row>
    <row r="65" spans="1:21" x14ac:dyDescent="0.3">
      <c r="A65" s="6">
        <v>3</v>
      </c>
      <c r="B65" s="6" t="s">
        <v>102</v>
      </c>
      <c r="C65" s="3">
        <v>0</v>
      </c>
      <c r="D65" s="3">
        <v>0</v>
      </c>
      <c r="E65" s="3">
        <v>0</v>
      </c>
      <c r="F65" s="3">
        <v>0</v>
      </c>
      <c r="G65" s="3">
        <v>0</v>
      </c>
      <c r="H65" s="10">
        <v>0</v>
      </c>
      <c r="I65" s="10">
        <v>0</v>
      </c>
      <c r="J65" s="34">
        <v>0</v>
      </c>
      <c r="K65" s="35">
        <f t="shared" si="1"/>
        <v>0</v>
      </c>
      <c r="L65" s="35">
        <f t="shared" si="2"/>
        <v>0</v>
      </c>
      <c r="M65" s="35">
        <f t="shared" si="2"/>
        <v>0</v>
      </c>
      <c r="N65" s="35">
        <f t="shared" si="2"/>
        <v>0</v>
      </c>
      <c r="O65" s="35">
        <f t="shared" si="2"/>
        <v>0</v>
      </c>
      <c r="P65" s="8" t="s">
        <v>65</v>
      </c>
      <c r="Q65" s="8"/>
      <c r="R65" s="35">
        <f t="shared" si="3"/>
        <v>0</v>
      </c>
      <c r="S65" s="13"/>
      <c r="T65" s="6"/>
    </row>
    <row r="66" spans="1:21" x14ac:dyDescent="0.3">
      <c r="A66" s="6">
        <v>4</v>
      </c>
      <c r="B66" s="6" t="s">
        <v>103</v>
      </c>
      <c r="C66" s="3">
        <v>0</v>
      </c>
      <c r="D66" s="3">
        <v>0</v>
      </c>
      <c r="E66" s="3">
        <v>0</v>
      </c>
      <c r="F66" s="3">
        <v>0</v>
      </c>
      <c r="G66" s="3">
        <v>0</v>
      </c>
      <c r="H66" s="10">
        <v>0</v>
      </c>
      <c r="I66" s="10">
        <v>0</v>
      </c>
      <c r="J66" s="34">
        <v>0</v>
      </c>
      <c r="K66" s="35">
        <f t="shared" si="1"/>
        <v>0</v>
      </c>
      <c r="L66" s="35">
        <f t="shared" si="2"/>
        <v>0</v>
      </c>
      <c r="M66" s="35">
        <f t="shared" si="2"/>
        <v>0</v>
      </c>
      <c r="N66" s="35">
        <f t="shared" si="2"/>
        <v>0</v>
      </c>
      <c r="O66" s="35">
        <f t="shared" si="2"/>
        <v>0</v>
      </c>
      <c r="P66" s="8" t="s">
        <v>65</v>
      </c>
      <c r="Q66" s="8"/>
      <c r="R66" s="35">
        <f t="shared" si="3"/>
        <v>0</v>
      </c>
      <c r="S66" s="13"/>
      <c r="T66" s="6"/>
    </row>
    <row r="67" spans="1:21" x14ac:dyDescent="0.3">
      <c r="A67" s="6">
        <v>5</v>
      </c>
      <c r="B67" s="6" t="s">
        <v>104</v>
      </c>
      <c r="C67" s="3">
        <v>0</v>
      </c>
      <c r="D67" s="3">
        <v>0</v>
      </c>
      <c r="E67" s="3">
        <v>0</v>
      </c>
      <c r="F67" s="3">
        <v>0</v>
      </c>
      <c r="G67" s="3">
        <v>0</v>
      </c>
      <c r="H67" s="10">
        <v>0</v>
      </c>
      <c r="I67" s="10">
        <v>0</v>
      </c>
      <c r="J67" s="34">
        <v>0</v>
      </c>
      <c r="K67" s="35">
        <f t="shared" si="1"/>
        <v>0</v>
      </c>
      <c r="L67" s="35">
        <f>H67</f>
        <v>0</v>
      </c>
      <c r="M67" s="35">
        <f t="shared" si="2"/>
        <v>0</v>
      </c>
      <c r="N67" s="35">
        <f t="shared" si="2"/>
        <v>0</v>
      </c>
      <c r="O67" s="35">
        <f t="shared" si="2"/>
        <v>0</v>
      </c>
      <c r="P67" s="8" t="s">
        <v>65</v>
      </c>
      <c r="Q67" s="8"/>
      <c r="R67" s="35">
        <f t="shared" si="3"/>
        <v>0</v>
      </c>
      <c r="S67" s="13"/>
      <c r="T67" s="6"/>
    </row>
    <row r="68" spans="1:21" x14ac:dyDescent="0.3">
      <c r="A68" s="6">
        <v>6</v>
      </c>
      <c r="B68" s="6" t="s">
        <v>106</v>
      </c>
      <c r="C68" s="3">
        <v>0</v>
      </c>
      <c r="D68" s="3">
        <v>0</v>
      </c>
      <c r="E68" s="3">
        <v>0</v>
      </c>
      <c r="F68" s="3">
        <v>0</v>
      </c>
      <c r="G68" s="3">
        <v>0</v>
      </c>
      <c r="H68" s="10">
        <v>0</v>
      </c>
      <c r="I68" s="10">
        <v>0</v>
      </c>
      <c r="J68" s="34">
        <v>0</v>
      </c>
      <c r="K68" s="35">
        <f t="shared" si="1"/>
        <v>0</v>
      </c>
      <c r="L68" s="35">
        <f t="shared" si="2"/>
        <v>0</v>
      </c>
      <c r="M68" s="35">
        <f t="shared" si="2"/>
        <v>0</v>
      </c>
      <c r="N68" s="35">
        <f t="shared" si="2"/>
        <v>0</v>
      </c>
      <c r="O68" s="35">
        <f t="shared" si="2"/>
        <v>0</v>
      </c>
      <c r="P68" s="8" t="s">
        <v>65</v>
      </c>
      <c r="Q68" s="8"/>
      <c r="R68" s="35">
        <f t="shared" si="3"/>
        <v>0</v>
      </c>
      <c r="S68" s="13"/>
      <c r="T68" s="6"/>
    </row>
    <row r="69" spans="1:21" x14ac:dyDescent="0.3">
      <c r="A69" s="6">
        <v>7</v>
      </c>
      <c r="B69" s="6" t="s">
        <v>105</v>
      </c>
      <c r="C69" s="3">
        <v>0</v>
      </c>
      <c r="D69" s="3">
        <v>0</v>
      </c>
      <c r="E69" s="3">
        <v>0</v>
      </c>
      <c r="F69" s="3">
        <v>0</v>
      </c>
      <c r="G69" s="38">
        <f>C69+E69-F69</f>
        <v>0</v>
      </c>
      <c r="H69" s="10">
        <v>0</v>
      </c>
      <c r="I69" s="10">
        <v>0</v>
      </c>
      <c r="J69" s="34">
        <v>0</v>
      </c>
      <c r="K69" s="42">
        <f t="shared" si="1"/>
        <v>0</v>
      </c>
      <c r="L69" s="10">
        <v>0</v>
      </c>
      <c r="M69" s="10">
        <v>0</v>
      </c>
      <c r="N69" s="7"/>
      <c r="O69" s="10">
        <v>0</v>
      </c>
      <c r="P69" s="8" t="s">
        <v>65</v>
      </c>
      <c r="Q69" s="8"/>
      <c r="R69" s="35">
        <f t="shared" si="3"/>
        <v>0</v>
      </c>
      <c r="S69" s="13"/>
      <c r="T69" s="6"/>
    </row>
    <row r="70" spans="1:21" x14ac:dyDescent="0.3">
      <c r="A70" s="6">
        <v>8</v>
      </c>
      <c r="B70" s="6" t="s">
        <v>107</v>
      </c>
      <c r="C70" s="3">
        <v>0</v>
      </c>
      <c r="D70" s="3">
        <v>0</v>
      </c>
      <c r="E70" s="3">
        <v>0</v>
      </c>
      <c r="F70" s="3">
        <v>0</v>
      </c>
      <c r="G70" s="3">
        <v>0</v>
      </c>
      <c r="H70" s="10">
        <v>0</v>
      </c>
      <c r="I70" s="10">
        <v>0</v>
      </c>
      <c r="J70" s="34">
        <v>0</v>
      </c>
      <c r="K70" s="35">
        <f t="shared" si="1"/>
        <v>0</v>
      </c>
      <c r="L70" s="35">
        <f t="shared" ref="L70:O71" si="4">H70</f>
        <v>0</v>
      </c>
      <c r="M70" s="35">
        <f t="shared" si="4"/>
        <v>0</v>
      </c>
      <c r="N70" s="35">
        <f t="shared" si="4"/>
        <v>0</v>
      </c>
      <c r="O70" s="35">
        <f t="shared" si="4"/>
        <v>0</v>
      </c>
      <c r="P70" s="8" t="s">
        <v>65</v>
      </c>
      <c r="Q70" s="8"/>
      <c r="R70" s="35">
        <f t="shared" si="3"/>
        <v>0</v>
      </c>
      <c r="S70" s="13"/>
      <c r="T70" s="6"/>
    </row>
    <row r="71" spans="1:21" x14ac:dyDescent="0.3">
      <c r="A71" s="6">
        <v>9</v>
      </c>
      <c r="B71" s="6" t="s">
        <v>108</v>
      </c>
      <c r="C71" s="3">
        <v>0</v>
      </c>
      <c r="D71" s="3">
        <v>0</v>
      </c>
      <c r="E71" s="3">
        <v>0</v>
      </c>
      <c r="F71" s="3">
        <v>0</v>
      </c>
      <c r="G71" s="3">
        <v>0</v>
      </c>
      <c r="H71" s="10">
        <v>0</v>
      </c>
      <c r="I71" s="10">
        <v>0</v>
      </c>
      <c r="J71" s="34">
        <v>0</v>
      </c>
      <c r="K71" s="35">
        <f t="shared" si="1"/>
        <v>0</v>
      </c>
      <c r="L71" s="35">
        <f t="shared" si="4"/>
        <v>0</v>
      </c>
      <c r="M71" s="35">
        <f t="shared" si="4"/>
        <v>0</v>
      </c>
      <c r="N71" s="35">
        <f t="shared" si="4"/>
        <v>0</v>
      </c>
      <c r="O71" s="35">
        <f t="shared" si="4"/>
        <v>0</v>
      </c>
      <c r="P71" s="8" t="s">
        <v>65</v>
      </c>
      <c r="Q71" s="8"/>
      <c r="R71" s="35">
        <f t="shared" si="3"/>
        <v>0</v>
      </c>
      <c r="S71" s="13"/>
      <c r="T71" s="6"/>
    </row>
    <row r="72" spans="1:21" x14ac:dyDescent="0.3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18">
        <f>R73-4357</f>
        <v>-4356</v>
      </c>
    </row>
    <row r="73" spans="1:21" x14ac:dyDescent="0.3">
      <c r="A73" s="6"/>
      <c r="B73" s="41" t="s">
        <v>3</v>
      </c>
      <c r="C73" s="43">
        <f>SUM(C63:C72)</f>
        <v>0.25</v>
      </c>
      <c r="D73" s="44">
        <v>0</v>
      </c>
      <c r="E73" s="45">
        <f>SUM(E63:E72)</f>
        <v>0</v>
      </c>
      <c r="F73" s="45">
        <f>SUM(F63:F72)</f>
        <v>0</v>
      </c>
      <c r="G73" s="45">
        <f>SUM(G63:G72)</f>
        <v>0.25</v>
      </c>
      <c r="H73" s="44">
        <v>0</v>
      </c>
      <c r="I73" s="46">
        <f>SUM(I63:I72)</f>
        <v>0.25</v>
      </c>
      <c r="J73" s="44">
        <v>0</v>
      </c>
      <c r="K73" s="47">
        <f>SUM(K63:K72)</f>
        <v>0.25</v>
      </c>
      <c r="L73" s="7">
        <f>SUM(L63:L72)</f>
        <v>500</v>
      </c>
      <c r="M73" s="7">
        <f>M63</f>
        <v>2000</v>
      </c>
      <c r="N73" s="7">
        <f>SUM(N63:N71)</f>
        <v>150</v>
      </c>
      <c r="O73" s="7">
        <f>SUM(O63:O71)/1</f>
        <v>600</v>
      </c>
      <c r="P73" s="8" t="s">
        <v>65</v>
      </c>
      <c r="Q73" s="389">
        <f>Q63</f>
        <v>40000</v>
      </c>
      <c r="R73" s="7">
        <v>1</v>
      </c>
      <c r="S73" s="13"/>
      <c r="T73" s="6"/>
      <c r="U73" s="16">
        <f>62/U72</f>
        <v>-1.4233241505968778E-2</v>
      </c>
    </row>
    <row r="74" spans="1:21" ht="5.25" customHeight="1" x14ac:dyDescent="0.3">
      <c r="E74" s="48"/>
      <c r="F74" s="49"/>
      <c r="K74" s="50"/>
    </row>
    <row r="75" spans="1:21" x14ac:dyDescent="0.3">
      <c r="O75" s="419" t="str">
        <f>O36</f>
        <v>Curup , 31 Desember 2023</v>
      </c>
      <c r="P75" s="419"/>
      <c r="Q75" s="419"/>
      <c r="R75" s="419"/>
      <c r="S75" s="419"/>
    </row>
    <row r="76" spans="1:21" x14ac:dyDescent="0.3">
      <c r="O76" s="419" t="s">
        <v>2</v>
      </c>
      <c r="P76" s="419"/>
      <c r="Q76" s="419"/>
      <c r="R76" s="419"/>
      <c r="S76" s="419"/>
    </row>
    <row r="77" spans="1:21" x14ac:dyDescent="0.3">
      <c r="A77" s="51" t="s">
        <v>282</v>
      </c>
      <c r="B77" s="51"/>
      <c r="C77" s="51"/>
      <c r="D77" s="51"/>
      <c r="E77" s="51"/>
      <c r="F77" s="51"/>
      <c r="G77" s="51"/>
    </row>
    <row r="78" spans="1:21" x14ac:dyDescent="0.3">
      <c r="A78" s="51"/>
      <c r="B78" s="51"/>
      <c r="C78" s="51"/>
      <c r="D78" s="51"/>
      <c r="E78" s="51"/>
      <c r="F78" s="51"/>
      <c r="G78" s="51"/>
    </row>
    <row r="79" spans="1:21" x14ac:dyDescent="0.3">
      <c r="A79" s="52"/>
      <c r="B79" s="53"/>
      <c r="C79" s="53"/>
      <c r="D79" s="53"/>
      <c r="E79" s="53"/>
      <c r="F79" s="53"/>
      <c r="G79" s="53"/>
      <c r="O79" s="428" t="str">
        <f>O40</f>
        <v>LINCE MALINI, SP</v>
      </c>
      <c r="P79" s="428"/>
      <c r="Q79" s="428"/>
      <c r="R79" s="428"/>
      <c r="S79" s="428"/>
      <c r="T79" s="81"/>
    </row>
    <row r="80" spans="1:21" x14ac:dyDescent="0.3">
      <c r="O80" s="419" t="str">
        <f>O41</f>
        <v>NIP.19790222 200903 2 006</v>
      </c>
      <c r="P80" s="419"/>
      <c r="Q80" s="419"/>
      <c r="R80" s="419"/>
      <c r="S80" s="419"/>
    </row>
    <row r="81" spans="1:20" x14ac:dyDescent="0.3">
      <c r="O81" s="54"/>
    </row>
    <row r="90" spans="1:20" x14ac:dyDescent="0.3">
      <c r="A90" s="16" t="s">
        <v>339</v>
      </c>
    </row>
    <row r="91" spans="1:20" x14ac:dyDescent="0.3">
      <c r="L91" s="17"/>
    </row>
    <row r="92" spans="1:20" x14ac:dyDescent="0.3">
      <c r="A92" s="420" t="s">
        <v>93</v>
      </c>
      <c r="B92" s="420"/>
      <c r="C92" s="420"/>
      <c r="D92" s="420"/>
      <c r="E92" s="420"/>
      <c r="F92" s="420"/>
      <c r="G92" s="420"/>
      <c r="H92" s="420"/>
      <c r="I92" s="420"/>
      <c r="J92" s="420"/>
      <c r="K92" s="420"/>
      <c r="L92" s="420"/>
      <c r="M92" s="420"/>
      <c r="N92" s="420"/>
      <c r="O92" s="420"/>
      <c r="P92" s="420"/>
      <c r="Q92" s="420"/>
      <c r="R92" s="420"/>
      <c r="S92" s="420"/>
      <c r="T92" s="420"/>
    </row>
    <row r="93" spans="1:20" x14ac:dyDescent="0.3">
      <c r="A93" s="420" t="s">
        <v>4</v>
      </c>
      <c r="B93" s="420"/>
      <c r="C93" s="420"/>
      <c r="D93" s="420"/>
      <c r="E93" s="420"/>
      <c r="F93" s="420"/>
      <c r="G93" s="420"/>
      <c r="H93" s="420"/>
      <c r="I93" s="420"/>
      <c r="J93" s="420"/>
      <c r="K93" s="420"/>
      <c r="L93" s="420"/>
      <c r="M93" s="420"/>
      <c r="N93" s="420"/>
      <c r="O93" s="420"/>
      <c r="P93" s="420"/>
      <c r="Q93" s="420"/>
      <c r="R93" s="420"/>
      <c r="S93" s="420"/>
      <c r="T93" s="420"/>
    </row>
    <row r="94" spans="1:20" x14ac:dyDescent="0.3">
      <c r="N94" s="18"/>
    </row>
    <row r="95" spans="1:20" x14ac:dyDescent="0.3">
      <c r="A95" s="19" t="s">
        <v>5</v>
      </c>
      <c r="B95" s="19"/>
      <c r="C95" s="19" t="s">
        <v>80</v>
      </c>
      <c r="D95" s="19"/>
      <c r="L95" s="20"/>
      <c r="N95" s="20"/>
      <c r="Q95" s="16" t="s">
        <v>42</v>
      </c>
      <c r="S95" s="16" t="str">
        <f>S50</f>
        <v>: 2023</v>
      </c>
    </row>
    <row r="96" spans="1:20" x14ac:dyDescent="0.3">
      <c r="A96" s="16" t="s">
        <v>9</v>
      </c>
      <c r="C96" s="16" t="s">
        <v>122</v>
      </c>
      <c r="Q96" s="16" t="s">
        <v>43</v>
      </c>
      <c r="S96" s="16" t="s">
        <v>45</v>
      </c>
    </row>
    <row r="97" spans="1:20" x14ac:dyDescent="0.3">
      <c r="A97" s="16" t="s">
        <v>6</v>
      </c>
      <c r="C97" s="16" t="s">
        <v>99</v>
      </c>
      <c r="Q97" s="16" t="s">
        <v>44</v>
      </c>
      <c r="S97" s="16" t="str">
        <f>S8</f>
        <v>: IV ( Empat )</v>
      </c>
    </row>
    <row r="98" spans="1:20" x14ac:dyDescent="0.3">
      <c r="A98" s="16" t="s">
        <v>7</v>
      </c>
      <c r="C98" s="16" t="s">
        <v>41</v>
      </c>
    </row>
    <row r="100" spans="1:20" x14ac:dyDescent="0.3">
      <c r="A100" s="424" t="s">
        <v>8</v>
      </c>
      <c r="B100" s="424" t="s">
        <v>91</v>
      </c>
      <c r="C100" s="22" t="s">
        <v>10</v>
      </c>
      <c r="D100" s="433" t="s">
        <v>15</v>
      </c>
      <c r="E100" s="422"/>
      <c r="F100" s="422"/>
      <c r="G100" s="422"/>
      <c r="H100" s="422"/>
      <c r="I100" s="422"/>
      <c r="J100" s="422"/>
      <c r="K100" s="423"/>
      <c r="L100" s="431" t="s">
        <v>28</v>
      </c>
      <c r="M100" s="432"/>
      <c r="N100" s="431" t="s">
        <v>28</v>
      </c>
      <c r="O100" s="432"/>
      <c r="P100" s="23"/>
      <c r="Q100" s="387"/>
      <c r="R100" s="421" t="s">
        <v>35</v>
      </c>
      <c r="S100" s="427"/>
      <c r="T100" s="424" t="s">
        <v>39</v>
      </c>
    </row>
    <row r="101" spans="1:20" x14ac:dyDescent="0.3">
      <c r="A101" s="425"/>
      <c r="B101" s="425"/>
      <c r="C101" s="24" t="s">
        <v>11</v>
      </c>
      <c r="D101" s="421" t="s">
        <v>16</v>
      </c>
      <c r="E101" s="422"/>
      <c r="F101" s="422"/>
      <c r="G101" s="423"/>
      <c r="H101" s="433" t="s">
        <v>23</v>
      </c>
      <c r="I101" s="422"/>
      <c r="J101" s="422"/>
      <c r="K101" s="423"/>
      <c r="L101" s="434" t="s">
        <v>29</v>
      </c>
      <c r="M101" s="435"/>
      <c r="N101" s="434" t="s">
        <v>29</v>
      </c>
      <c r="O101" s="435"/>
      <c r="P101" s="25"/>
      <c r="Q101" s="26" t="s">
        <v>416</v>
      </c>
      <c r="R101" s="429" t="s">
        <v>36</v>
      </c>
      <c r="S101" s="430"/>
      <c r="T101" s="425"/>
    </row>
    <row r="102" spans="1:20" x14ac:dyDescent="0.3">
      <c r="A102" s="425"/>
      <c r="B102" s="425"/>
      <c r="C102" s="26" t="s">
        <v>12</v>
      </c>
      <c r="D102" s="23"/>
      <c r="E102" s="27"/>
      <c r="F102" s="23"/>
      <c r="G102" s="23"/>
      <c r="H102" s="23"/>
      <c r="I102" s="23"/>
      <c r="J102" s="23"/>
      <c r="K102" s="23"/>
      <c r="L102" s="421" t="s">
        <v>30</v>
      </c>
      <c r="M102" s="427"/>
      <c r="N102" s="421" t="s">
        <v>30</v>
      </c>
      <c r="O102" s="427"/>
      <c r="P102" s="24" t="s">
        <v>34</v>
      </c>
      <c r="Q102" s="24" t="s">
        <v>417</v>
      </c>
      <c r="R102" s="22"/>
      <c r="S102" s="22"/>
      <c r="T102" s="425"/>
    </row>
    <row r="103" spans="1:20" x14ac:dyDescent="0.3">
      <c r="A103" s="425"/>
      <c r="B103" s="425"/>
      <c r="C103" s="26" t="s">
        <v>13</v>
      </c>
      <c r="D103" s="24" t="s">
        <v>17</v>
      </c>
      <c r="E103" s="28" t="s">
        <v>17</v>
      </c>
      <c r="F103" s="24" t="s">
        <v>20</v>
      </c>
      <c r="G103" s="24" t="s">
        <v>22</v>
      </c>
      <c r="H103" s="24" t="s">
        <v>24</v>
      </c>
      <c r="I103" s="24" t="s">
        <v>25</v>
      </c>
      <c r="J103" s="24" t="s">
        <v>26</v>
      </c>
      <c r="K103" s="24" t="s">
        <v>22</v>
      </c>
      <c r="L103" s="429" t="s">
        <v>14</v>
      </c>
      <c r="M103" s="430"/>
      <c r="N103" s="429" t="s">
        <v>33</v>
      </c>
      <c r="O103" s="430"/>
      <c r="P103" s="24" t="s">
        <v>28</v>
      </c>
      <c r="Q103" s="24" t="s">
        <v>418</v>
      </c>
      <c r="R103" s="24" t="s">
        <v>37</v>
      </c>
      <c r="S103" s="24" t="s">
        <v>38</v>
      </c>
      <c r="T103" s="425"/>
    </row>
    <row r="104" spans="1:20" x14ac:dyDescent="0.3">
      <c r="A104" s="425"/>
      <c r="B104" s="425"/>
      <c r="C104" s="26" t="s">
        <v>14</v>
      </c>
      <c r="D104" s="24" t="s">
        <v>18</v>
      </c>
      <c r="E104" s="28" t="s">
        <v>19</v>
      </c>
      <c r="F104" s="24" t="s">
        <v>21</v>
      </c>
      <c r="G104" s="24"/>
      <c r="H104" s="24"/>
      <c r="I104" s="24"/>
      <c r="J104" s="24" t="s">
        <v>27</v>
      </c>
      <c r="K104" s="24"/>
      <c r="L104" s="22" t="s">
        <v>22</v>
      </c>
      <c r="M104" s="22" t="s">
        <v>31</v>
      </c>
      <c r="N104" s="22" t="s">
        <v>22</v>
      </c>
      <c r="O104" s="22" t="s">
        <v>31</v>
      </c>
      <c r="P104" s="25"/>
      <c r="Q104" s="25"/>
      <c r="R104" s="25"/>
      <c r="S104" s="25"/>
      <c r="T104" s="425"/>
    </row>
    <row r="105" spans="1:20" x14ac:dyDescent="0.3">
      <c r="A105" s="426"/>
      <c r="B105" s="426"/>
      <c r="C105" s="29"/>
      <c r="D105" s="30"/>
      <c r="E105" s="31"/>
      <c r="F105" s="30"/>
      <c r="G105" s="30"/>
      <c r="H105" s="30"/>
      <c r="I105" s="30"/>
      <c r="J105" s="30"/>
      <c r="K105" s="30"/>
      <c r="L105" s="32" t="s">
        <v>29</v>
      </c>
      <c r="M105" s="33" t="s">
        <v>32</v>
      </c>
      <c r="N105" s="32" t="s">
        <v>29</v>
      </c>
      <c r="O105" s="33" t="s">
        <v>32</v>
      </c>
      <c r="P105" s="30"/>
      <c r="Q105" s="30"/>
      <c r="R105" s="30"/>
      <c r="S105" s="30"/>
      <c r="T105" s="426"/>
    </row>
    <row r="106" spans="1:20" x14ac:dyDescent="0.3">
      <c r="A106" s="8">
        <v>1</v>
      </c>
      <c r="B106" s="8">
        <v>2</v>
      </c>
      <c r="C106" s="8">
        <v>3</v>
      </c>
      <c r="D106" s="8">
        <v>4</v>
      </c>
      <c r="E106" s="8">
        <v>5</v>
      </c>
      <c r="F106" s="8">
        <v>6</v>
      </c>
      <c r="G106" s="8" t="s">
        <v>0</v>
      </c>
      <c r="H106" s="8">
        <v>8</v>
      </c>
      <c r="I106" s="8">
        <v>9</v>
      </c>
      <c r="J106" s="8">
        <v>10</v>
      </c>
      <c r="K106" s="8" t="s">
        <v>1</v>
      </c>
      <c r="L106" s="8">
        <v>12</v>
      </c>
      <c r="M106" s="8">
        <v>13</v>
      </c>
      <c r="N106" s="8">
        <v>14</v>
      </c>
      <c r="O106" s="8">
        <v>15</v>
      </c>
      <c r="P106" s="8">
        <v>16</v>
      </c>
      <c r="Q106" s="8"/>
      <c r="R106" s="8">
        <v>17</v>
      </c>
      <c r="S106" s="8">
        <v>18</v>
      </c>
      <c r="T106" s="8">
        <v>19</v>
      </c>
    </row>
    <row r="107" spans="1:20" ht="3" customHeight="1" x14ac:dyDescent="0.3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7"/>
      <c r="P107" s="6"/>
      <c r="Q107" s="6"/>
      <c r="R107" s="6"/>
      <c r="S107" s="6"/>
      <c r="T107" s="6"/>
    </row>
    <row r="108" spans="1:20" x14ac:dyDescent="0.3">
      <c r="A108" s="6">
        <v>1</v>
      </c>
      <c r="B108" s="6" t="s">
        <v>100</v>
      </c>
      <c r="C108" s="1">
        <v>2</v>
      </c>
      <c r="D108" s="2">
        <v>0</v>
      </c>
      <c r="E108" s="3">
        <v>0</v>
      </c>
      <c r="F108" s="3">
        <v>0</v>
      </c>
      <c r="G108" s="2">
        <f>C108</f>
        <v>2</v>
      </c>
      <c r="H108" s="2">
        <v>0</v>
      </c>
      <c r="I108" s="2">
        <f>G108</f>
        <v>2</v>
      </c>
      <c r="J108" s="2">
        <v>0</v>
      </c>
      <c r="K108" s="60">
        <f>H108+I108+J108</f>
        <v>2</v>
      </c>
      <c r="L108" s="58">
        <v>1200</v>
      </c>
      <c r="M108" s="58">
        <v>900</v>
      </c>
      <c r="N108" s="7">
        <f>I108*O108</f>
        <v>1800</v>
      </c>
      <c r="O108" s="7">
        <v>900</v>
      </c>
      <c r="P108" s="8" t="s">
        <v>284</v>
      </c>
      <c r="Q108" s="8">
        <v>4000</v>
      </c>
      <c r="R108" s="59">
        <v>9</v>
      </c>
      <c r="S108" s="6"/>
      <c r="T108" s="6"/>
    </row>
    <row r="109" spans="1:20" x14ac:dyDescent="0.3">
      <c r="A109" s="6">
        <v>2</v>
      </c>
      <c r="B109" s="6" t="s">
        <v>101</v>
      </c>
      <c r="C109" s="2">
        <v>2</v>
      </c>
      <c r="D109" s="2">
        <v>0</v>
      </c>
      <c r="E109" s="3">
        <v>0</v>
      </c>
      <c r="F109" s="3">
        <v>0</v>
      </c>
      <c r="G109" s="2">
        <f t="shared" ref="G109:G116" si="5">C109+E109-F109</f>
        <v>2</v>
      </c>
      <c r="H109" s="2">
        <v>0</v>
      </c>
      <c r="I109" s="2">
        <f>G109</f>
        <v>2</v>
      </c>
      <c r="J109" s="2">
        <v>0</v>
      </c>
      <c r="K109" s="60">
        <f>H109+I109+J109</f>
        <v>2</v>
      </c>
      <c r="L109" s="58">
        <v>1200</v>
      </c>
      <c r="M109" s="58">
        <v>900</v>
      </c>
      <c r="N109" s="7">
        <f>I109*O109</f>
        <v>1800</v>
      </c>
      <c r="O109" s="7">
        <v>900</v>
      </c>
      <c r="P109" s="8" t="s">
        <v>284</v>
      </c>
      <c r="Q109" s="8">
        <v>4000</v>
      </c>
      <c r="R109" s="59">
        <v>8</v>
      </c>
      <c r="S109" s="6"/>
      <c r="T109" s="6"/>
    </row>
    <row r="110" spans="1:20" x14ac:dyDescent="0.3">
      <c r="A110" s="6">
        <v>3</v>
      </c>
      <c r="B110" s="6" t="s">
        <v>102</v>
      </c>
      <c r="C110" s="4">
        <v>1.5</v>
      </c>
      <c r="D110" s="2">
        <v>0</v>
      </c>
      <c r="E110" s="3">
        <v>0</v>
      </c>
      <c r="F110" s="3">
        <v>0</v>
      </c>
      <c r="G110" s="4">
        <f t="shared" si="5"/>
        <v>1.5</v>
      </c>
      <c r="H110" s="2">
        <v>0</v>
      </c>
      <c r="I110" s="4">
        <f>G110</f>
        <v>1.5</v>
      </c>
      <c r="J110" s="2">
        <v>0</v>
      </c>
      <c r="K110" s="57">
        <f>H110+I110+J110</f>
        <v>1.5</v>
      </c>
      <c r="L110" s="58">
        <v>1100</v>
      </c>
      <c r="M110" s="58">
        <v>900</v>
      </c>
      <c r="N110" s="7">
        <f>I110*O110</f>
        <v>1350</v>
      </c>
      <c r="O110" s="7">
        <v>900</v>
      </c>
      <c r="P110" s="8" t="s">
        <v>284</v>
      </c>
      <c r="Q110" s="8">
        <v>4000</v>
      </c>
      <c r="R110" s="59">
        <v>6</v>
      </c>
      <c r="S110" s="6"/>
      <c r="T110" s="6"/>
    </row>
    <row r="111" spans="1:20" x14ac:dyDescent="0.3">
      <c r="A111" s="6">
        <v>4</v>
      </c>
      <c r="B111" s="6" t="s">
        <v>103</v>
      </c>
      <c r="C111" s="4">
        <v>1.05</v>
      </c>
      <c r="D111" s="2">
        <v>0</v>
      </c>
      <c r="E111" s="3">
        <v>0</v>
      </c>
      <c r="F111" s="3">
        <v>0</v>
      </c>
      <c r="G111" s="4">
        <f>C111+E111-F111</f>
        <v>1.05</v>
      </c>
      <c r="H111" s="2">
        <v>0</v>
      </c>
      <c r="I111" s="4">
        <f>G111</f>
        <v>1.05</v>
      </c>
      <c r="J111" s="2">
        <v>0</v>
      </c>
      <c r="K111" s="57">
        <f>H111+I111+J111</f>
        <v>1.05</v>
      </c>
      <c r="L111" s="58">
        <v>1000</v>
      </c>
      <c r="M111" s="58">
        <v>952</v>
      </c>
      <c r="N111" s="7">
        <f>I111*O111</f>
        <v>997.5</v>
      </c>
      <c r="O111" s="7">
        <v>950</v>
      </c>
      <c r="P111" s="8" t="s">
        <v>284</v>
      </c>
      <c r="Q111" s="8">
        <v>4000</v>
      </c>
      <c r="R111" s="59">
        <v>3</v>
      </c>
      <c r="S111" s="6"/>
      <c r="T111" s="6"/>
    </row>
    <row r="112" spans="1:20" x14ac:dyDescent="0.3">
      <c r="A112" s="6">
        <v>5</v>
      </c>
      <c r="B112" s="6" t="s">
        <v>104</v>
      </c>
      <c r="C112" s="2">
        <v>0</v>
      </c>
      <c r="D112" s="2">
        <v>0</v>
      </c>
      <c r="E112" s="3">
        <v>0</v>
      </c>
      <c r="F112" s="3">
        <v>0</v>
      </c>
      <c r="G112" s="2">
        <f t="shared" si="5"/>
        <v>0</v>
      </c>
      <c r="H112" s="2">
        <v>0</v>
      </c>
      <c r="I112" s="2">
        <v>0</v>
      </c>
      <c r="J112" s="2">
        <v>0</v>
      </c>
      <c r="K112" s="61">
        <f>G112</f>
        <v>0</v>
      </c>
      <c r="L112" s="58">
        <v>0</v>
      </c>
      <c r="M112" s="2">
        <v>0</v>
      </c>
      <c r="N112" s="2">
        <v>0</v>
      </c>
      <c r="O112" s="7"/>
      <c r="P112" s="8" t="s">
        <v>284</v>
      </c>
      <c r="Q112" s="8"/>
      <c r="R112" s="2">
        <v>0</v>
      </c>
      <c r="S112" s="6"/>
      <c r="T112" s="6"/>
    </row>
    <row r="113" spans="1:21" x14ac:dyDescent="0.3">
      <c r="A113" s="6">
        <v>6</v>
      </c>
      <c r="B113" s="6" t="s">
        <v>106</v>
      </c>
      <c r="C113" s="2">
        <v>0</v>
      </c>
      <c r="D113" s="2">
        <v>0</v>
      </c>
      <c r="E113" s="3">
        <v>0</v>
      </c>
      <c r="F113" s="3">
        <v>0</v>
      </c>
      <c r="G113" s="2">
        <f t="shared" si="5"/>
        <v>0</v>
      </c>
      <c r="H113" s="2">
        <v>0</v>
      </c>
      <c r="I113" s="2">
        <v>0</v>
      </c>
      <c r="J113" s="2">
        <v>0</v>
      </c>
      <c r="K113" s="61">
        <f>G113</f>
        <v>0</v>
      </c>
      <c r="L113" s="58">
        <v>0</v>
      </c>
      <c r="M113" s="2">
        <v>0</v>
      </c>
      <c r="N113" s="2">
        <v>0</v>
      </c>
      <c r="O113" s="7"/>
      <c r="P113" s="8" t="s">
        <v>284</v>
      </c>
      <c r="Q113" s="8"/>
      <c r="R113" s="2">
        <v>0</v>
      </c>
      <c r="S113" s="6"/>
      <c r="T113" s="6"/>
    </row>
    <row r="114" spans="1:21" x14ac:dyDescent="0.3">
      <c r="A114" s="6">
        <v>7</v>
      </c>
      <c r="B114" s="6" t="s">
        <v>105</v>
      </c>
      <c r="C114" s="2">
        <v>0</v>
      </c>
      <c r="D114" s="2">
        <v>0</v>
      </c>
      <c r="E114" s="3">
        <v>0</v>
      </c>
      <c r="F114" s="3">
        <v>0</v>
      </c>
      <c r="G114" s="4">
        <f t="shared" si="5"/>
        <v>0</v>
      </c>
      <c r="H114" s="2">
        <v>0</v>
      </c>
      <c r="I114" s="2">
        <v>0</v>
      </c>
      <c r="J114" s="2">
        <v>0</v>
      </c>
      <c r="K114" s="61">
        <f>G114</f>
        <v>0</v>
      </c>
      <c r="L114" s="58">
        <v>0</v>
      </c>
      <c r="M114" s="2">
        <v>0</v>
      </c>
      <c r="N114" s="2">
        <v>0</v>
      </c>
      <c r="O114" s="7"/>
      <c r="P114" s="8" t="s">
        <v>284</v>
      </c>
      <c r="Q114" s="8"/>
      <c r="R114" s="2">
        <v>0</v>
      </c>
      <c r="S114" s="6"/>
      <c r="T114" s="6"/>
    </row>
    <row r="115" spans="1:21" x14ac:dyDescent="0.3">
      <c r="A115" s="6">
        <v>8</v>
      </c>
      <c r="B115" s="6" t="s">
        <v>107</v>
      </c>
      <c r="C115" s="11">
        <v>2.4500000000000002</v>
      </c>
      <c r="D115" s="2">
        <v>0</v>
      </c>
      <c r="E115" s="3">
        <v>0</v>
      </c>
      <c r="F115" s="3">
        <v>0</v>
      </c>
      <c r="G115" s="4">
        <f>C115</f>
        <v>2.4500000000000002</v>
      </c>
      <c r="H115" s="2">
        <v>0</v>
      </c>
      <c r="I115" s="4">
        <f>G115</f>
        <v>2.4500000000000002</v>
      </c>
      <c r="J115" s="2">
        <v>0</v>
      </c>
      <c r="K115" s="57">
        <f>H115+I115+J115</f>
        <v>2.4500000000000002</v>
      </c>
      <c r="L115" s="58">
        <v>1200</v>
      </c>
      <c r="M115" s="58">
        <v>950</v>
      </c>
      <c r="N115" s="7">
        <f>I115*O115</f>
        <v>2327.5</v>
      </c>
      <c r="O115" s="7">
        <v>950</v>
      </c>
      <c r="P115" s="8" t="s">
        <v>284</v>
      </c>
      <c r="Q115" s="8">
        <v>4000</v>
      </c>
      <c r="R115" s="59">
        <v>11</v>
      </c>
      <c r="S115" s="6"/>
      <c r="T115" s="6"/>
    </row>
    <row r="116" spans="1:21" x14ac:dyDescent="0.3">
      <c r="A116" s="6">
        <v>9</v>
      </c>
      <c r="B116" s="6" t="s">
        <v>108</v>
      </c>
      <c r="C116" s="2">
        <v>0</v>
      </c>
      <c r="D116" s="2">
        <v>0</v>
      </c>
      <c r="E116" s="3">
        <v>0</v>
      </c>
      <c r="F116" s="3">
        <v>0</v>
      </c>
      <c r="G116" s="2">
        <f t="shared" si="5"/>
        <v>0</v>
      </c>
      <c r="H116" s="2">
        <v>0</v>
      </c>
      <c r="I116" s="2">
        <v>0</v>
      </c>
      <c r="J116" s="2">
        <v>0</v>
      </c>
      <c r="K116" s="61">
        <f>G116</f>
        <v>0</v>
      </c>
      <c r="L116" s="2">
        <v>0</v>
      </c>
      <c r="M116" s="2">
        <v>0</v>
      </c>
      <c r="N116" s="2">
        <v>0</v>
      </c>
      <c r="O116" s="7"/>
      <c r="P116" s="8" t="s">
        <v>284</v>
      </c>
      <c r="Q116" s="8"/>
      <c r="R116" s="2">
        <v>0</v>
      </c>
      <c r="S116" s="6"/>
      <c r="T116" s="6"/>
    </row>
    <row r="117" spans="1:21" x14ac:dyDescent="0.3">
      <c r="A117" s="6"/>
      <c r="B117" s="6"/>
      <c r="C117" s="8"/>
      <c r="D117" s="8"/>
      <c r="E117" s="8"/>
      <c r="F117" s="8"/>
      <c r="G117" s="8"/>
      <c r="H117" s="8"/>
      <c r="I117" s="8"/>
      <c r="J117" s="8"/>
      <c r="K117" s="6"/>
      <c r="L117" s="12"/>
      <c r="M117" s="6"/>
      <c r="N117" s="13"/>
      <c r="O117" s="6"/>
      <c r="P117" s="8"/>
      <c r="Q117" s="8"/>
      <c r="R117" s="8"/>
      <c r="S117" s="6"/>
      <c r="T117" s="6"/>
    </row>
    <row r="118" spans="1:21" x14ac:dyDescent="0.3">
      <c r="A118" s="6"/>
      <c r="B118" s="41" t="s">
        <v>3</v>
      </c>
      <c r="C118" s="1">
        <f>SUM(C108:C117)</f>
        <v>9</v>
      </c>
      <c r="D118" s="2">
        <v>0</v>
      </c>
      <c r="E118" s="4">
        <f>SUM(E108:E117)</f>
        <v>0</v>
      </c>
      <c r="F118" s="2">
        <v>0</v>
      </c>
      <c r="G118" s="2">
        <f>SUM(G108:G117)</f>
        <v>9</v>
      </c>
      <c r="H118" s="2">
        <v>0</v>
      </c>
      <c r="I118" s="365">
        <f>SUM(I108:I117)</f>
        <v>9</v>
      </c>
      <c r="J118" s="2">
        <v>0</v>
      </c>
      <c r="K118" s="63">
        <f>SUM(K108:K117)</f>
        <v>9</v>
      </c>
      <c r="L118" s="7">
        <f>SUM(L108:L117)</f>
        <v>5700</v>
      </c>
      <c r="M118" s="7">
        <f>SUM(M108:M115)/5</f>
        <v>920.4</v>
      </c>
      <c r="N118" s="7">
        <f>SUM(N108:N117)</f>
        <v>8275</v>
      </c>
      <c r="O118" s="13">
        <f>SUM(O108:O115)/5</f>
        <v>920</v>
      </c>
      <c r="P118" s="8" t="s">
        <v>284</v>
      </c>
      <c r="Q118" s="8">
        <f>Q108</f>
        <v>4000</v>
      </c>
      <c r="R118" s="15">
        <f>SUM(R108:R117)</f>
        <v>37</v>
      </c>
      <c r="S118" s="14"/>
      <c r="T118" s="6"/>
      <c r="U118" s="16">
        <f>578-567</f>
        <v>11</v>
      </c>
    </row>
    <row r="119" spans="1:21" ht="9" customHeight="1" x14ac:dyDescent="0.3">
      <c r="E119" s="49"/>
    </row>
    <row r="120" spans="1:21" x14ac:dyDescent="0.3">
      <c r="A120" s="16" t="s">
        <v>46</v>
      </c>
      <c r="O120" s="419" t="str">
        <f>O75</f>
        <v>Curup , 31 Desember 2023</v>
      </c>
      <c r="P120" s="419"/>
      <c r="Q120" s="419"/>
      <c r="R120" s="419"/>
      <c r="S120" s="419"/>
    </row>
    <row r="121" spans="1:21" x14ac:dyDescent="0.3">
      <c r="O121" s="419" t="s">
        <v>2</v>
      </c>
      <c r="P121" s="419"/>
      <c r="Q121" s="419"/>
      <c r="R121" s="419"/>
      <c r="S121" s="419"/>
    </row>
    <row r="124" spans="1:21" x14ac:dyDescent="0.3">
      <c r="O124" s="428" t="str">
        <f>O79</f>
        <v>LINCE MALINI, SP</v>
      </c>
      <c r="P124" s="428"/>
      <c r="Q124" s="428"/>
      <c r="R124" s="428"/>
      <c r="S124" s="428"/>
    </row>
    <row r="125" spans="1:21" x14ac:dyDescent="0.3">
      <c r="O125" s="419" t="str">
        <f>O80</f>
        <v>NIP.19790222 200903 2 006</v>
      </c>
      <c r="P125" s="419"/>
      <c r="Q125" s="419"/>
      <c r="R125" s="419"/>
      <c r="S125" s="419"/>
    </row>
  </sheetData>
  <mergeCells count="66">
    <mergeCell ref="N102:O102"/>
    <mergeCell ref="L103:M103"/>
    <mergeCell ref="N13:O13"/>
    <mergeCell ref="A47:T47"/>
    <mergeCell ref="A48:T48"/>
    <mergeCell ref="A55:A60"/>
    <mergeCell ref="H56:K56"/>
    <mergeCell ref="L55:M55"/>
    <mergeCell ref="N55:O55"/>
    <mergeCell ref="R55:S55"/>
    <mergeCell ref="L56:M56"/>
    <mergeCell ref="N56:O56"/>
    <mergeCell ref="L57:M57"/>
    <mergeCell ref="N57:O57"/>
    <mergeCell ref="O40:S40"/>
    <mergeCell ref="O41:S41"/>
    <mergeCell ref="L58:M58"/>
    <mergeCell ref="N58:O58"/>
    <mergeCell ref="A3:T3"/>
    <mergeCell ref="A4:T4"/>
    <mergeCell ref="A10:A15"/>
    <mergeCell ref="B10:B15"/>
    <mergeCell ref="D10:K10"/>
    <mergeCell ref="L10:M10"/>
    <mergeCell ref="N10:O10"/>
    <mergeCell ref="R10:S10"/>
    <mergeCell ref="T10:T15"/>
    <mergeCell ref="D11:G11"/>
    <mergeCell ref="H11:K11"/>
    <mergeCell ref="L11:M11"/>
    <mergeCell ref="N11:O11"/>
    <mergeCell ref="R11:S11"/>
    <mergeCell ref="L12:M12"/>
    <mergeCell ref="L13:M13"/>
    <mergeCell ref="N12:O12"/>
    <mergeCell ref="O124:S124"/>
    <mergeCell ref="O125:S125"/>
    <mergeCell ref="T55:T60"/>
    <mergeCell ref="T100:T105"/>
    <mergeCell ref="O121:S121"/>
    <mergeCell ref="R56:S56"/>
    <mergeCell ref="A92:T92"/>
    <mergeCell ref="L100:M100"/>
    <mergeCell ref="B55:B60"/>
    <mergeCell ref="D55:K55"/>
    <mergeCell ref="O79:S79"/>
    <mergeCell ref="O80:S80"/>
    <mergeCell ref="O36:S36"/>
    <mergeCell ref="O75:S75"/>
    <mergeCell ref="O76:S76"/>
    <mergeCell ref="O120:S120"/>
    <mergeCell ref="O37:S37"/>
    <mergeCell ref="A93:T93"/>
    <mergeCell ref="D101:G101"/>
    <mergeCell ref="B100:B105"/>
    <mergeCell ref="R100:S100"/>
    <mergeCell ref="R101:S101"/>
    <mergeCell ref="A100:A105"/>
    <mergeCell ref="H101:K101"/>
    <mergeCell ref="L101:M101"/>
    <mergeCell ref="N101:O101"/>
    <mergeCell ref="D56:G56"/>
    <mergeCell ref="N100:O100"/>
    <mergeCell ref="D100:K100"/>
    <mergeCell ref="N103:O103"/>
    <mergeCell ref="L102:M102"/>
  </mergeCells>
  <pageMargins left="0.5" right="0.2" top="0.25" bottom="0" header="0.3" footer="0.3"/>
  <pageSetup paperSize="5" scale="85" orientation="landscape" horizontalDpi="4294967293" verticalDpi="4294967293" r:id="rId1"/>
  <rowBreaks count="2" manualBreakCount="2">
    <brk id="44" max="18" man="1"/>
    <brk id="89" max="18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V411"/>
  <sheetViews>
    <sheetView view="pageBreakPreview" topLeftCell="A95" zoomScale="80" zoomScaleNormal="100" zoomScaleSheetLayoutView="80" workbookViewId="0">
      <selection activeCell="O106" sqref="O106"/>
    </sheetView>
  </sheetViews>
  <sheetFormatPr defaultColWidth="9.140625" defaultRowHeight="16.5" x14ac:dyDescent="0.3"/>
  <cols>
    <col min="1" max="1" width="3.85546875" style="16" customWidth="1"/>
    <col min="2" max="2" width="24.28515625" style="16" customWidth="1"/>
    <col min="3" max="3" width="9.7109375" style="16" bestFit="1" customWidth="1"/>
    <col min="4" max="4" width="6.5703125" style="16" customWidth="1"/>
    <col min="5" max="5" width="7.28515625" style="16" customWidth="1"/>
    <col min="6" max="6" width="7" style="16" customWidth="1"/>
    <col min="7" max="7" width="9.7109375" style="16" bestFit="1" customWidth="1"/>
    <col min="8" max="8" width="9.42578125" style="16" bestFit="1" customWidth="1"/>
    <col min="9" max="9" width="9.5703125" style="16" bestFit="1" customWidth="1"/>
    <col min="10" max="10" width="7.42578125" style="16" customWidth="1"/>
    <col min="11" max="11" width="9.7109375" style="16" bestFit="1" customWidth="1"/>
    <col min="12" max="12" width="13.42578125" style="16" customWidth="1"/>
    <col min="13" max="13" width="10.5703125" style="16" bestFit="1" customWidth="1"/>
    <col min="14" max="14" width="14.42578125" style="16" bestFit="1" customWidth="1"/>
    <col min="15" max="15" width="9.5703125" style="16" customWidth="1"/>
    <col min="16" max="17" width="12" style="70" customWidth="1"/>
    <col min="18" max="18" width="8.42578125" style="16" customWidth="1"/>
    <col min="19" max="19" width="5.85546875" style="16" customWidth="1"/>
    <col min="20" max="20" width="6.28515625" style="16" customWidth="1"/>
    <col min="21" max="16384" width="9.140625" style="16"/>
  </cols>
  <sheetData>
    <row r="1" spans="1:20" x14ac:dyDescent="0.3">
      <c r="A1" s="16" t="s">
        <v>94</v>
      </c>
    </row>
    <row r="2" spans="1:20" x14ac:dyDescent="0.3">
      <c r="L2" s="17"/>
    </row>
    <row r="3" spans="1:20" x14ac:dyDescent="0.3">
      <c r="A3" s="441" t="s">
        <v>95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460"/>
      <c r="S3" s="460"/>
      <c r="T3" s="447"/>
    </row>
    <row r="4" spans="1:20" x14ac:dyDescent="0.3">
      <c r="A4" s="444" t="s">
        <v>4</v>
      </c>
      <c r="B4" s="461"/>
      <c r="C4" s="461"/>
      <c r="D4" s="461"/>
      <c r="E4" s="461"/>
      <c r="F4" s="461"/>
      <c r="G4" s="461"/>
      <c r="H4" s="461"/>
      <c r="I4" s="461"/>
      <c r="J4" s="461"/>
      <c r="K4" s="461"/>
      <c r="L4" s="461"/>
      <c r="M4" s="461"/>
      <c r="N4" s="461"/>
      <c r="O4" s="461"/>
      <c r="P4" s="461"/>
      <c r="Q4" s="461"/>
      <c r="R4" s="461"/>
      <c r="S4" s="461"/>
      <c r="T4" s="445"/>
    </row>
    <row r="5" spans="1:20" x14ac:dyDescent="0.3">
      <c r="N5" s="18"/>
    </row>
    <row r="6" spans="1:20" x14ac:dyDescent="0.3">
      <c r="A6" s="19" t="s">
        <v>9</v>
      </c>
      <c r="B6" s="19"/>
      <c r="C6" s="19" t="s">
        <v>200</v>
      </c>
      <c r="D6" s="19"/>
      <c r="L6" s="20"/>
      <c r="N6" s="20"/>
      <c r="Q6" s="70" t="s">
        <v>42</v>
      </c>
      <c r="S6" s="16" t="s">
        <v>449</v>
      </c>
    </row>
    <row r="7" spans="1:20" x14ac:dyDescent="0.3">
      <c r="A7" s="16" t="s">
        <v>6</v>
      </c>
      <c r="C7" s="16" t="s">
        <v>99</v>
      </c>
      <c r="Q7" s="70" t="s">
        <v>43</v>
      </c>
      <c r="S7" s="16" t="s">
        <v>45</v>
      </c>
    </row>
    <row r="8" spans="1:20" x14ac:dyDescent="0.3">
      <c r="A8" s="16" t="s">
        <v>7</v>
      </c>
      <c r="C8" s="16" t="s">
        <v>41</v>
      </c>
      <c r="Q8" s="70" t="s">
        <v>44</v>
      </c>
      <c r="S8" s="16" t="s">
        <v>455</v>
      </c>
    </row>
    <row r="10" spans="1:20" x14ac:dyDescent="0.3">
      <c r="A10" s="424" t="s">
        <v>8</v>
      </c>
      <c r="B10" s="424" t="s">
        <v>90</v>
      </c>
      <c r="C10" s="22" t="s">
        <v>10</v>
      </c>
      <c r="D10" s="433" t="s">
        <v>15</v>
      </c>
      <c r="E10" s="422"/>
      <c r="F10" s="422"/>
      <c r="G10" s="422"/>
      <c r="H10" s="422"/>
      <c r="I10" s="422"/>
      <c r="J10" s="422"/>
      <c r="K10" s="423"/>
      <c r="L10" s="431" t="s">
        <v>28</v>
      </c>
      <c r="M10" s="432"/>
      <c r="N10" s="431" t="s">
        <v>28</v>
      </c>
      <c r="O10" s="432"/>
      <c r="P10" s="22"/>
      <c r="Q10" s="381"/>
      <c r="R10" s="421" t="s">
        <v>35</v>
      </c>
      <c r="S10" s="427"/>
      <c r="T10" s="424" t="s">
        <v>39</v>
      </c>
    </row>
    <row r="11" spans="1:20" x14ac:dyDescent="0.3">
      <c r="A11" s="425"/>
      <c r="B11" s="425"/>
      <c r="C11" s="24" t="s">
        <v>11</v>
      </c>
      <c r="D11" s="421" t="s">
        <v>16</v>
      </c>
      <c r="E11" s="422"/>
      <c r="F11" s="422"/>
      <c r="G11" s="423"/>
      <c r="H11" s="433" t="s">
        <v>23</v>
      </c>
      <c r="I11" s="422"/>
      <c r="J11" s="422"/>
      <c r="K11" s="423"/>
      <c r="L11" s="434" t="s">
        <v>29</v>
      </c>
      <c r="M11" s="435"/>
      <c r="N11" s="434" t="s">
        <v>29</v>
      </c>
      <c r="O11" s="435"/>
      <c r="P11" s="24"/>
      <c r="Q11" s="26" t="s">
        <v>416</v>
      </c>
      <c r="R11" s="429" t="s">
        <v>36</v>
      </c>
      <c r="S11" s="430"/>
      <c r="T11" s="425"/>
    </row>
    <row r="12" spans="1:20" x14ac:dyDescent="0.3">
      <c r="A12" s="425"/>
      <c r="B12" s="425"/>
      <c r="C12" s="26" t="s">
        <v>12</v>
      </c>
      <c r="D12" s="23"/>
      <c r="E12" s="27"/>
      <c r="F12" s="23"/>
      <c r="G12" s="23"/>
      <c r="H12" s="23"/>
      <c r="I12" s="23"/>
      <c r="J12" s="23"/>
      <c r="K12" s="23"/>
      <c r="L12" s="421" t="s">
        <v>30</v>
      </c>
      <c r="M12" s="427"/>
      <c r="N12" s="421" t="s">
        <v>30</v>
      </c>
      <c r="O12" s="427"/>
      <c r="P12" s="24" t="s">
        <v>34</v>
      </c>
      <c r="Q12" s="24" t="s">
        <v>417</v>
      </c>
      <c r="R12" s="22"/>
      <c r="S12" s="22"/>
      <c r="T12" s="425"/>
    </row>
    <row r="13" spans="1:20" x14ac:dyDescent="0.3">
      <c r="A13" s="425"/>
      <c r="B13" s="425"/>
      <c r="C13" s="26" t="s">
        <v>13</v>
      </c>
      <c r="D13" s="24" t="s">
        <v>17</v>
      </c>
      <c r="E13" s="28" t="s">
        <v>17</v>
      </c>
      <c r="F13" s="24" t="s">
        <v>20</v>
      </c>
      <c r="G13" s="24" t="s">
        <v>22</v>
      </c>
      <c r="H13" s="24" t="s">
        <v>24</v>
      </c>
      <c r="I13" s="24" t="s">
        <v>25</v>
      </c>
      <c r="J13" s="24" t="s">
        <v>26</v>
      </c>
      <c r="K13" s="24" t="s">
        <v>22</v>
      </c>
      <c r="L13" s="429" t="s">
        <v>14</v>
      </c>
      <c r="M13" s="430"/>
      <c r="N13" s="429" t="s">
        <v>33</v>
      </c>
      <c r="O13" s="430"/>
      <c r="P13" s="24" t="s">
        <v>28</v>
      </c>
      <c r="Q13" s="24" t="s">
        <v>418</v>
      </c>
      <c r="R13" s="24" t="s">
        <v>37</v>
      </c>
      <c r="S13" s="24" t="s">
        <v>38</v>
      </c>
      <c r="T13" s="425"/>
    </row>
    <row r="14" spans="1:20" x14ac:dyDescent="0.3">
      <c r="A14" s="425"/>
      <c r="B14" s="425"/>
      <c r="C14" s="26" t="s">
        <v>14</v>
      </c>
      <c r="D14" s="24" t="s">
        <v>18</v>
      </c>
      <c r="E14" s="28" t="s">
        <v>19</v>
      </c>
      <c r="F14" s="24" t="s">
        <v>21</v>
      </c>
      <c r="G14" s="24"/>
      <c r="H14" s="24"/>
      <c r="I14" s="24"/>
      <c r="J14" s="24" t="s">
        <v>27</v>
      </c>
      <c r="K14" s="24"/>
      <c r="L14" s="22" t="s">
        <v>22</v>
      </c>
      <c r="M14" s="22" t="s">
        <v>31</v>
      </c>
      <c r="N14" s="22" t="s">
        <v>22</v>
      </c>
      <c r="O14" s="22" t="s">
        <v>31</v>
      </c>
      <c r="P14" s="24"/>
      <c r="Q14" s="24"/>
      <c r="R14" s="25"/>
      <c r="S14" s="25"/>
      <c r="T14" s="425"/>
    </row>
    <row r="15" spans="1:20" x14ac:dyDescent="0.3">
      <c r="A15" s="426"/>
      <c r="B15" s="426"/>
      <c r="C15" s="29"/>
      <c r="D15" s="30"/>
      <c r="E15" s="31"/>
      <c r="F15" s="30"/>
      <c r="G15" s="30"/>
      <c r="H15" s="30"/>
      <c r="I15" s="30"/>
      <c r="J15" s="30"/>
      <c r="K15" s="30"/>
      <c r="L15" s="32" t="s">
        <v>29</v>
      </c>
      <c r="M15" s="33" t="s">
        <v>32</v>
      </c>
      <c r="N15" s="32" t="s">
        <v>29</v>
      </c>
      <c r="O15" s="33" t="s">
        <v>32</v>
      </c>
      <c r="P15" s="33"/>
      <c r="Q15" s="33"/>
      <c r="R15" s="30"/>
      <c r="S15" s="30"/>
      <c r="T15" s="426"/>
    </row>
    <row r="16" spans="1:20" x14ac:dyDescent="0.3">
      <c r="A16" s="8">
        <v>1</v>
      </c>
      <c r="B16" s="8">
        <v>2</v>
      </c>
      <c r="C16" s="8">
        <v>3</v>
      </c>
      <c r="D16" s="8">
        <v>4</v>
      </c>
      <c r="E16" s="8">
        <v>5</v>
      </c>
      <c r="F16" s="8">
        <v>6</v>
      </c>
      <c r="G16" s="8" t="s">
        <v>0</v>
      </c>
      <c r="H16" s="8">
        <v>8</v>
      </c>
      <c r="I16" s="8">
        <v>9</v>
      </c>
      <c r="J16" s="8">
        <v>10</v>
      </c>
      <c r="K16" s="8" t="s">
        <v>1</v>
      </c>
      <c r="L16" s="8">
        <v>12</v>
      </c>
      <c r="M16" s="8">
        <v>13</v>
      </c>
      <c r="N16" s="8">
        <v>14</v>
      </c>
      <c r="O16" s="8">
        <v>15</v>
      </c>
      <c r="P16" s="8">
        <v>16</v>
      </c>
      <c r="Q16" s="8"/>
      <c r="R16" s="8">
        <v>17</v>
      </c>
      <c r="S16" s="8">
        <v>18</v>
      </c>
      <c r="T16" s="8">
        <v>19</v>
      </c>
    </row>
    <row r="17" spans="1:20" x14ac:dyDescent="0.3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7"/>
      <c r="P17" s="8"/>
      <c r="Q17" s="8"/>
      <c r="R17" s="6"/>
      <c r="S17" s="6"/>
      <c r="T17" s="6"/>
    </row>
    <row r="18" spans="1:20" x14ac:dyDescent="0.3">
      <c r="A18" s="6">
        <v>1</v>
      </c>
      <c r="B18" s="6" t="s">
        <v>47</v>
      </c>
      <c r="C18" s="13">
        <f>C73</f>
        <v>10</v>
      </c>
      <c r="D18" s="3">
        <v>0</v>
      </c>
      <c r="E18" s="13">
        <f>E73</f>
        <v>0</v>
      </c>
      <c r="F18" s="3">
        <f>F73</f>
        <v>0</v>
      </c>
      <c r="G18" s="13">
        <f>G73</f>
        <v>10</v>
      </c>
      <c r="H18" s="13">
        <f>H73</f>
        <v>0</v>
      </c>
      <c r="I18" s="13">
        <f>I73</f>
        <v>10</v>
      </c>
      <c r="J18" s="3">
        <v>0</v>
      </c>
      <c r="K18" s="13">
        <f>K73</f>
        <v>10</v>
      </c>
      <c r="L18" s="7">
        <f>L73</f>
        <v>41500</v>
      </c>
      <c r="M18" s="7">
        <f>M73</f>
        <v>4150</v>
      </c>
      <c r="N18" s="7">
        <f>N73</f>
        <v>45000</v>
      </c>
      <c r="O18" s="7">
        <f>O73</f>
        <v>4500</v>
      </c>
      <c r="P18" s="8" t="s">
        <v>63</v>
      </c>
      <c r="Q18" s="8">
        <f>Q73</f>
        <v>1100</v>
      </c>
      <c r="R18" s="63">
        <f>R73</f>
        <v>8</v>
      </c>
      <c r="S18" s="62"/>
      <c r="T18" s="6"/>
    </row>
    <row r="19" spans="1:20" x14ac:dyDescent="0.3">
      <c r="A19" s="6">
        <v>2</v>
      </c>
      <c r="B19" s="6" t="s">
        <v>48</v>
      </c>
      <c r="C19" s="13">
        <f>C116</f>
        <v>4</v>
      </c>
      <c r="D19" s="3">
        <v>0</v>
      </c>
      <c r="E19" s="3">
        <v>0</v>
      </c>
      <c r="F19" s="3">
        <v>0</v>
      </c>
      <c r="G19" s="13">
        <f>G116</f>
        <v>4</v>
      </c>
      <c r="H19" s="13">
        <f>H116</f>
        <v>1</v>
      </c>
      <c r="I19" s="13">
        <f>I116</f>
        <v>3</v>
      </c>
      <c r="J19" s="3">
        <v>0</v>
      </c>
      <c r="K19" s="13">
        <f>K116</f>
        <v>4</v>
      </c>
      <c r="L19" s="7">
        <f>L116</f>
        <v>4200</v>
      </c>
      <c r="M19" s="13">
        <f>M116</f>
        <v>1400</v>
      </c>
      <c r="N19" s="7">
        <f>N116</f>
        <v>3900</v>
      </c>
      <c r="O19" s="7">
        <f>O116</f>
        <v>1300</v>
      </c>
      <c r="P19" s="8" t="s">
        <v>64</v>
      </c>
      <c r="Q19" s="8">
        <f>Q116</f>
        <v>8000</v>
      </c>
      <c r="R19" s="63">
        <f>R116</f>
        <v>6</v>
      </c>
      <c r="S19" s="62"/>
      <c r="T19" s="6"/>
    </row>
    <row r="20" spans="1:20" x14ac:dyDescent="0.3">
      <c r="A20" s="6">
        <v>3</v>
      </c>
      <c r="B20" s="6" t="s">
        <v>49</v>
      </c>
      <c r="C20" s="13">
        <f>C157</f>
        <v>2078</v>
      </c>
      <c r="D20" s="3">
        <f>D157</f>
        <v>0</v>
      </c>
      <c r="E20" s="3">
        <f>E157</f>
        <v>0</v>
      </c>
      <c r="F20" s="3">
        <f>F157</f>
        <v>0</v>
      </c>
      <c r="G20" s="13">
        <f t="shared" ref="G20:O20" si="0">G157</f>
        <v>2078</v>
      </c>
      <c r="H20" s="13">
        <f t="shared" si="0"/>
        <v>102.18</v>
      </c>
      <c r="I20" s="13">
        <f t="shared" si="0"/>
        <v>1928</v>
      </c>
      <c r="J20" s="13">
        <f t="shared" si="0"/>
        <v>47.82</v>
      </c>
      <c r="K20" s="13">
        <f t="shared" si="0"/>
        <v>2078</v>
      </c>
      <c r="L20" s="7">
        <f t="shared" si="0"/>
        <v>1562250</v>
      </c>
      <c r="M20" s="63">
        <f t="shared" si="0"/>
        <v>810</v>
      </c>
      <c r="N20" s="7">
        <f t="shared" si="0"/>
        <v>1412750</v>
      </c>
      <c r="O20" s="7">
        <f t="shared" si="0"/>
        <v>730</v>
      </c>
      <c r="P20" s="8" t="s">
        <v>65</v>
      </c>
      <c r="Q20" s="8">
        <f>Q157</f>
        <v>40000</v>
      </c>
      <c r="R20" s="63">
        <f>R157</f>
        <v>1997</v>
      </c>
      <c r="S20" s="62"/>
      <c r="T20" s="6"/>
    </row>
    <row r="21" spans="1:20" x14ac:dyDescent="0.3">
      <c r="A21" s="6">
        <v>4</v>
      </c>
      <c r="B21" s="6" t="s">
        <v>50</v>
      </c>
      <c r="C21" s="13">
        <f>C364</f>
        <v>1</v>
      </c>
      <c r="D21" s="13">
        <f t="shared" ref="D21:J21" si="1">D364</f>
        <v>0</v>
      </c>
      <c r="E21" s="13">
        <f t="shared" si="1"/>
        <v>0</v>
      </c>
      <c r="F21" s="13">
        <f t="shared" si="1"/>
        <v>0</v>
      </c>
      <c r="G21" s="13">
        <f t="shared" si="1"/>
        <v>1</v>
      </c>
      <c r="H21" s="13">
        <f t="shared" si="1"/>
        <v>1</v>
      </c>
      <c r="I21" s="13">
        <f t="shared" si="1"/>
        <v>0</v>
      </c>
      <c r="J21" s="13">
        <f t="shared" si="1"/>
        <v>0</v>
      </c>
      <c r="K21" s="13">
        <f t="shared" ref="K21:R21" si="2">K364</f>
        <v>1</v>
      </c>
      <c r="L21" s="13">
        <f t="shared" si="2"/>
        <v>0</v>
      </c>
      <c r="M21" s="13">
        <f t="shared" si="2"/>
        <v>0</v>
      </c>
      <c r="N21" s="13">
        <f t="shared" si="2"/>
        <v>0</v>
      </c>
      <c r="O21" s="13">
        <f t="shared" si="2"/>
        <v>0</v>
      </c>
      <c r="P21" s="282" t="str">
        <f t="shared" si="2"/>
        <v>Kopi Beras</v>
      </c>
      <c r="Q21" s="282"/>
      <c r="R21" s="13">
        <f t="shared" si="2"/>
        <v>20</v>
      </c>
      <c r="S21" s="62"/>
      <c r="T21" s="6"/>
    </row>
    <row r="22" spans="1:20" x14ac:dyDescent="0.3">
      <c r="A22" s="6">
        <v>5</v>
      </c>
      <c r="B22" s="6" t="s">
        <v>51</v>
      </c>
      <c r="C22" s="13">
        <f>C198</f>
        <v>0</v>
      </c>
      <c r="D22" s="13">
        <f>D198</f>
        <v>0</v>
      </c>
      <c r="E22" s="13">
        <f>E198</f>
        <v>0</v>
      </c>
      <c r="F22" s="13">
        <f>F198</f>
        <v>0</v>
      </c>
      <c r="G22" s="13">
        <f t="shared" ref="G22:O22" si="3">G198</f>
        <v>0</v>
      </c>
      <c r="H22" s="13">
        <f t="shared" si="3"/>
        <v>0</v>
      </c>
      <c r="I22" s="13">
        <f t="shared" si="3"/>
        <v>0</v>
      </c>
      <c r="J22" s="13">
        <f t="shared" si="3"/>
        <v>0</v>
      </c>
      <c r="K22" s="13">
        <f t="shared" si="3"/>
        <v>0</v>
      </c>
      <c r="L22" s="7">
        <f t="shared" si="3"/>
        <v>0</v>
      </c>
      <c r="M22" s="14">
        <f t="shared" si="3"/>
        <v>0</v>
      </c>
      <c r="N22" s="7">
        <f t="shared" si="3"/>
        <v>0</v>
      </c>
      <c r="O22" s="7">
        <f t="shared" si="3"/>
        <v>0</v>
      </c>
      <c r="P22" s="8" t="s">
        <v>66</v>
      </c>
      <c r="Q22" s="8">
        <f>Q198</f>
        <v>0</v>
      </c>
      <c r="R22" s="63">
        <f>R198</f>
        <v>0</v>
      </c>
      <c r="S22" s="62"/>
      <c r="T22" s="6"/>
    </row>
    <row r="23" spans="1:20" x14ac:dyDescent="0.3">
      <c r="A23" s="6">
        <v>6</v>
      </c>
      <c r="B23" s="6" t="s">
        <v>52</v>
      </c>
      <c r="C23" s="3">
        <v>0</v>
      </c>
      <c r="D23" s="3">
        <v>0</v>
      </c>
      <c r="E23" s="3">
        <v>0</v>
      </c>
      <c r="F23" s="3">
        <v>0</v>
      </c>
      <c r="G23" s="3">
        <f>C23+E23-F23</f>
        <v>0</v>
      </c>
      <c r="H23" s="3">
        <v>0</v>
      </c>
      <c r="I23" s="3">
        <v>0</v>
      </c>
      <c r="J23" s="3">
        <v>0</v>
      </c>
      <c r="K23" s="3">
        <f>G23</f>
        <v>0</v>
      </c>
      <c r="L23" s="3">
        <v>0</v>
      </c>
      <c r="M23" s="3">
        <v>0</v>
      </c>
      <c r="N23" s="13">
        <v>0</v>
      </c>
      <c r="O23" s="3">
        <v>0</v>
      </c>
      <c r="P23" s="8" t="s">
        <v>67</v>
      </c>
      <c r="Q23" s="8"/>
      <c r="R23" s="3">
        <v>0</v>
      </c>
      <c r="S23" s="62"/>
      <c r="T23" s="6"/>
    </row>
    <row r="24" spans="1:20" x14ac:dyDescent="0.3">
      <c r="A24" s="6">
        <v>7</v>
      </c>
      <c r="B24" s="6" t="s">
        <v>53</v>
      </c>
      <c r="C24" s="38">
        <f t="shared" ref="C24:I24" si="4">C240</f>
        <v>11.75</v>
      </c>
      <c r="D24" s="13">
        <f t="shared" si="4"/>
        <v>0</v>
      </c>
      <c r="E24" s="37">
        <f t="shared" si="4"/>
        <v>0</v>
      </c>
      <c r="F24" s="13">
        <f t="shared" si="4"/>
        <v>0</v>
      </c>
      <c r="G24" s="38">
        <f t="shared" si="4"/>
        <v>11.75</v>
      </c>
      <c r="H24" s="38">
        <f t="shared" si="4"/>
        <v>4.75</v>
      </c>
      <c r="I24" s="3">
        <f t="shared" si="4"/>
        <v>7</v>
      </c>
      <c r="J24" s="6"/>
      <c r="K24" s="38">
        <f>K240</f>
        <v>11.75</v>
      </c>
      <c r="L24" s="3">
        <f>L240</f>
        <v>5710</v>
      </c>
      <c r="M24" s="3">
        <f>M240</f>
        <v>802.5</v>
      </c>
      <c r="N24" s="3">
        <f>N240</f>
        <v>3925</v>
      </c>
      <c r="O24" s="3">
        <f>O240</f>
        <v>575</v>
      </c>
      <c r="P24" s="8" t="s">
        <v>68</v>
      </c>
      <c r="Q24" s="8">
        <f>Q240</f>
        <v>40000</v>
      </c>
      <c r="R24" s="63">
        <f>R240</f>
        <v>49</v>
      </c>
      <c r="S24" s="62"/>
      <c r="T24" s="6"/>
    </row>
    <row r="25" spans="1:20" x14ac:dyDescent="0.3">
      <c r="A25" s="6">
        <v>8</v>
      </c>
      <c r="B25" s="6" t="s">
        <v>54</v>
      </c>
      <c r="C25" s="3">
        <v>0</v>
      </c>
      <c r="D25" s="3">
        <v>0</v>
      </c>
      <c r="E25" s="3">
        <v>0</v>
      </c>
      <c r="F25" s="3">
        <v>0</v>
      </c>
      <c r="G25" s="3">
        <f>C25+E25-F25</f>
        <v>0</v>
      </c>
      <c r="H25" s="3">
        <v>0</v>
      </c>
      <c r="I25" s="3">
        <v>0</v>
      </c>
      <c r="J25" s="3">
        <v>0</v>
      </c>
      <c r="K25" s="3">
        <f>G25</f>
        <v>0</v>
      </c>
      <c r="L25" s="3">
        <v>0</v>
      </c>
      <c r="M25" s="3">
        <v>0</v>
      </c>
      <c r="N25" s="13">
        <v>0</v>
      </c>
      <c r="O25" s="3">
        <v>0</v>
      </c>
      <c r="P25" s="8" t="s">
        <v>69</v>
      </c>
      <c r="Q25" s="8"/>
      <c r="R25" s="3">
        <v>0</v>
      </c>
      <c r="S25" s="62"/>
      <c r="T25" s="6"/>
    </row>
    <row r="26" spans="1:20" x14ac:dyDescent="0.3">
      <c r="A26" s="6">
        <v>9</v>
      </c>
      <c r="B26" s="6" t="s">
        <v>55</v>
      </c>
      <c r="C26" s="40">
        <f>C282</f>
        <v>35.15</v>
      </c>
      <c r="D26" s="3">
        <f>D282</f>
        <v>0</v>
      </c>
      <c r="E26" s="64">
        <f>E282</f>
        <v>0</v>
      </c>
      <c r="F26" s="3">
        <f>F282</f>
        <v>0</v>
      </c>
      <c r="G26" s="39">
        <f t="shared" ref="G26:O26" si="5">G282</f>
        <v>35.15</v>
      </c>
      <c r="H26" s="39">
        <f t="shared" si="5"/>
        <v>13.649999999999999</v>
      </c>
      <c r="I26" s="40">
        <f t="shared" si="5"/>
        <v>20</v>
      </c>
      <c r="J26" s="12">
        <f t="shared" si="5"/>
        <v>1.5</v>
      </c>
      <c r="K26" s="39">
        <f t="shared" si="5"/>
        <v>35.15</v>
      </c>
      <c r="L26" s="7">
        <f t="shared" si="5"/>
        <v>46000</v>
      </c>
      <c r="M26" s="13">
        <f t="shared" si="5"/>
        <v>2300</v>
      </c>
      <c r="N26" s="7">
        <f t="shared" si="5"/>
        <v>46000</v>
      </c>
      <c r="O26" s="7">
        <f t="shared" si="5"/>
        <v>2300</v>
      </c>
      <c r="P26" s="8" t="s">
        <v>70</v>
      </c>
      <c r="Q26" s="8">
        <f>Q282</f>
        <v>15000</v>
      </c>
      <c r="R26" s="63">
        <f>R282</f>
        <v>95</v>
      </c>
      <c r="S26" s="62"/>
      <c r="T26" s="6"/>
    </row>
    <row r="27" spans="1:20" x14ac:dyDescent="0.3">
      <c r="A27" s="6">
        <v>10</v>
      </c>
      <c r="B27" s="6" t="s">
        <v>56</v>
      </c>
      <c r="C27" s="3">
        <v>0</v>
      </c>
      <c r="D27" s="3">
        <v>0</v>
      </c>
      <c r="E27" s="3">
        <v>0</v>
      </c>
      <c r="F27" s="3">
        <v>0</v>
      </c>
      <c r="G27" s="3">
        <f>C27+E27-F27</f>
        <v>0</v>
      </c>
      <c r="H27" s="3">
        <v>0</v>
      </c>
      <c r="I27" s="3">
        <v>0</v>
      </c>
      <c r="J27" s="3">
        <v>0</v>
      </c>
      <c r="K27" s="3">
        <f>G27</f>
        <v>0</v>
      </c>
      <c r="L27" s="3">
        <v>0</v>
      </c>
      <c r="M27" s="3">
        <v>0</v>
      </c>
      <c r="N27" s="3">
        <v>0</v>
      </c>
      <c r="O27" s="3">
        <v>0</v>
      </c>
      <c r="P27" s="8" t="s">
        <v>71</v>
      </c>
      <c r="Q27" s="8"/>
      <c r="R27" s="3">
        <v>0</v>
      </c>
      <c r="S27" s="62"/>
      <c r="T27" s="6"/>
    </row>
    <row r="28" spans="1:20" x14ac:dyDescent="0.3">
      <c r="A28" s="6">
        <v>11</v>
      </c>
      <c r="B28" s="6" t="s">
        <v>57</v>
      </c>
      <c r="C28" s="3">
        <v>0</v>
      </c>
      <c r="D28" s="3">
        <v>0</v>
      </c>
      <c r="E28" s="3">
        <v>0</v>
      </c>
      <c r="F28" s="3">
        <v>0</v>
      </c>
      <c r="G28" s="3">
        <f>C28+E28-F28</f>
        <v>0</v>
      </c>
      <c r="H28" s="3">
        <v>0</v>
      </c>
      <c r="I28" s="3">
        <v>0</v>
      </c>
      <c r="J28" s="3">
        <v>0</v>
      </c>
      <c r="K28" s="3">
        <f>G28</f>
        <v>0</v>
      </c>
      <c r="L28" s="3">
        <v>0</v>
      </c>
      <c r="M28" s="3">
        <v>0</v>
      </c>
      <c r="N28" s="3">
        <v>0</v>
      </c>
      <c r="O28" s="3">
        <v>0</v>
      </c>
      <c r="P28" s="8" t="s">
        <v>66</v>
      </c>
      <c r="Q28" s="8"/>
      <c r="R28" s="3">
        <v>0</v>
      </c>
      <c r="S28" s="62"/>
      <c r="T28" s="6"/>
    </row>
    <row r="29" spans="1:20" x14ac:dyDescent="0.3">
      <c r="A29" s="6">
        <v>12</v>
      </c>
      <c r="B29" s="6" t="s">
        <v>58</v>
      </c>
      <c r="C29" s="3">
        <v>0</v>
      </c>
      <c r="D29" s="3">
        <v>0</v>
      </c>
      <c r="E29" s="3">
        <v>0</v>
      </c>
      <c r="F29" s="3">
        <v>0</v>
      </c>
      <c r="G29" s="3">
        <f>C29+E29-F29</f>
        <v>0</v>
      </c>
      <c r="H29" s="3">
        <v>0</v>
      </c>
      <c r="I29" s="3">
        <v>0</v>
      </c>
      <c r="J29" s="3">
        <v>0</v>
      </c>
      <c r="K29" s="3">
        <f>G29</f>
        <v>0</v>
      </c>
      <c r="L29" s="3">
        <v>0</v>
      </c>
      <c r="M29" s="3">
        <v>0</v>
      </c>
      <c r="N29" s="3">
        <v>0</v>
      </c>
      <c r="O29" s="3">
        <v>0</v>
      </c>
      <c r="P29" s="8" t="s">
        <v>72</v>
      </c>
      <c r="Q29" s="8"/>
      <c r="R29" s="3">
        <v>0</v>
      </c>
      <c r="S29" s="62"/>
      <c r="T29" s="6"/>
    </row>
    <row r="30" spans="1:20" x14ac:dyDescent="0.3">
      <c r="A30" s="6">
        <v>13</v>
      </c>
      <c r="B30" s="6" t="s">
        <v>59</v>
      </c>
      <c r="C30" s="3">
        <v>0</v>
      </c>
      <c r="D30" s="3">
        <v>0</v>
      </c>
      <c r="E30" s="3">
        <v>0</v>
      </c>
      <c r="F30" s="3">
        <v>0</v>
      </c>
      <c r="G30" s="3">
        <f>C30+E30-F30</f>
        <v>0</v>
      </c>
      <c r="H30" s="3">
        <v>0</v>
      </c>
      <c r="I30" s="3">
        <v>0</v>
      </c>
      <c r="J30" s="3">
        <v>0</v>
      </c>
      <c r="K30" s="3">
        <f>G30</f>
        <v>0</v>
      </c>
      <c r="L30" s="3">
        <v>0</v>
      </c>
      <c r="M30" s="3">
        <v>0</v>
      </c>
      <c r="N30" s="3">
        <v>0</v>
      </c>
      <c r="O30" s="3">
        <v>0</v>
      </c>
      <c r="P30" s="8" t="s">
        <v>73</v>
      </c>
      <c r="Q30" s="8"/>
      <c r="R30" s="3">
        <v>0</v>
      </c>
      <c r="S30" s="6"/>
      <c r="T30" s="6"/>
    </row>
    <row r="31" spans="1:20" x14ac:dyDescent="0.3">
      <c r="A31" s="6">
        <v>14</v>
      </c>
      <c r="B31" s="6" t="s">
        <v>60</v>
      </c>
      <c r="C31" s="3">
        <v>0</v>
      </c>
      <c r="D31" s="3">
        <v>0</v>
      </c>
      <c r="E31" s="3">
        <v>0</v>
      </c>
      <c r="F31" s="3">
        <v>0</v>
      </c>
      <c r="G31" s="3">
        <f>C31+E31-F31</f>
        <v>0</v>
      </c>
      <c r="H31" s="3">
        <v>0</v>
      </c>
      <c r="I31" s="3">
        <v>0</v>
      </c>
      <c r="J31" s="3">
        <v>0</v>
      </c>
      <c r="K31" s="3">
        <f>G31</f>
        <v>0</v>
      </c>
      <c r="L31" s="3">
        <v>0</v>
      </c>
      <c r="M31" s="3">
        <v>0</v>
      </c>
      <c r="N31" s="3">
        <v>0</v>
      </c>
      <c r="O31" s="3">
        <v>0</v>
      </c>
      <c r="P31" s="8" t="s">
        <v>74</v>
      </c>
      <c r="Q31" s="8"/>
      <c r="R31" s="3">
        <v>0</v>
      </c>
      <c r="S31" s="6"/>
      <c r="T31" s="6"/>
    </row>
    <row r="32" spans="1:20" x14ac:dyDescent="0.3">
      <c r="A32" s="6">
        <v>15</v>
      </c>
      <c r="B32" s="6" t="s">
        <v>61</v>
      </c>
      <c r="C32" s="3">
        <f>C324</f>
        <v>8</v>
      </c>
      <c r="D32" s="6"/>
      <c r="E32" s="6"/>
      <c r="F32" s="6"/>
      <c r="G32" s="3">
        <f>G324</f>
        <v>8</v>
      </c>
      <c r="H32" s="3">
        <f>H324</f>
        <v>7</v>
      </c>
      <c r="I32" s="3">
        <f>I324</f>
        <v>1</v>
      </c>
      <c r="J32" s="6"/>
      <c r="K32" s="3">
        <f>K324</f>
        <v>8</v>
      </c>
      <c r="L32" s="13">
        <f>L324</f>
        <v>350</v>
      </c>
      <c r="M32" s="63">
        <f>M324</f>
        <v>350</v>
      </c>
      <c r="N32" s="3">
        <f>N324</f>
        <v>350</v>
      </c>
      <c r="O32" s="63">
        <f>O324</f>
        <v>350</v>
      </c>
      <c r="P32" s="8" t="s">
        <v>75</v>
      </c>
      <c r="Q32" s="8">
        <f>Q324</f>
        <v>40000</v>
      </c>
      <c r="R32" s="3">
        <f>R324</f>
        <v>43</v>
      </c>
      <c r="S32" s="6"/>
      <c r="T32" s="6"/>
    </row>
    <row r="33" spans="1:20" x14ac:dyDescent="0.3">
      <c r="A33" s="6">
        <v>16</v>
      </c>
      <c r="B33" s="6" t="s">
        <v>62</v>
      </c>
      <c r="C33" s="3">
        <v>0</v>
      </c>
      <c r="D33" s="3">
        <v>0</v>
      </c>
      <c r="E33" s="3">
        <v>0</v>
      </c>
      <c r="F33" s="3">
        <v>0</v>
      </c>
      <c r="G33" s="3">
        <f>C33+E33-F33</f>
        <v>0</v>
      </c>
      <c r="H33" s="3">
        <v>0</v>
      </c>
      <c r="I33" s="3">
        <v>0</v>
      </c>
      <c r="J33" s="3">
        <v>0</v>
      </c>
      <c r="K33" s="3">
        <f>G33</f>
        <v>0</v>
      </c>
      <c r="L33" s="6"/>
      <c r="M33" s="6"/>
      <c r="N33" s="6"/>
      <c r="O33" s="6"/>
      <c r="P33" s="8" t="s">
        <v>66</v>
      </c>
      <c r="Q33" s="8"/>
      <c r="R33" s="3">
        <v>0</v>
      </c>
      <c r="S33" s="6"/>
      <c r="T33" s="6"/>
    </row>
    <row r="34" spans="1:20" x14ac:dyDescent="0.3">
      <c r="A34" s="6"/>
      <c r="B34" s="41" t="s">
        <v>3</v>
      </c>
      <c r="C34" s="47"/>
      <c r="D34" s="47"/>
      <c r="E34" s="47"/>
      <c r="F34" s="47"/>
      <c r="G34" s="47"/>
      <c r="H34" s="47"/>
      <c r="I34" s="47"/>
      <c r="J34" s="47"/>
      <c r="K34" s="47">
        <f>SUM(K18:K33)</f>
        <v>2147.9</v>
      </c>
      <c r="L34" s="65"/>
      <c r="M34" s="47"/>
      <c r="N34" s="47"/>
      <c r="O34" s="6"/>
      <c r="P34" s="8"/>
      <c r="Q34" s="8"/>
      <c r="R34" s="6"/>
      <c r="S34" s="6"/>
      <c r="T34" s="6"/>
    </row>
    <row r="36" spans="1:20" x14ac:dyDescent="0.3">
      <c r="A36" s="16" t="s">
        <v>46</v>
      </c>
      <c r="O36" s="419" t="s">
        <v>465</v>
      </c>
      <c r="P36" s="419"/>
      <c r="Q36" s="419"/>
      <c r="R36" s="419"/>
      <c r="S36" s="419"/>
      <c r="T36" s="419"/>
    </row>
    <row r="37" spans="1:20" x14ac:dyDescent="0.3">
      <c r="O37" s="419" t="s">
        <v>2</v>
      </c>
      <c r="P37" s="419"/>
      <c r="Q37" s="419"/>
      <c r="R37" s="419"/>
      <c r="S37" s="419"/>
      <c r="T37" s="419"/>
    </row>
    <row r="40" spans="1:20" x14ac:dyDescent="0.3">
      <c r="O40" s="428" t="s">
        <v>343</v>
      </c>
      <c r="P40" s="428"/>
      <c r="Q40" s="428"/>
      <c r="R40" s="428"/>
      <c r="S40" s="428"/>
      <c r="T40" s="428"/>
    </row>
    <row r="41" spans="1:20" x14ac:dyDescent="0.3">
      <c r="O41" s="419" t="s">
        <v>222</v>
      </c>
      <c r="P41" s="419"/>
      <c r="Q41" s="419"/>
      <c r="R41" s="419"/>
      <c r="S41" s="419"/>
      <c r="T41" s="419"/>
    </row>
    <row r="44" spans="1:20" x14ac:dyDescent="0.3">
      <c r="A44" s="16" t="s">
        <v>96</v>
      </c>
    </row>
    <row r="45" spans="1:20" x14ac:dyDescent="0.3">
      <c r="L45" s="17"/>
    </row>
    <row r="46" spans="1:20" x14ac:dyDescent="0.3">
      <c r="A46" s="441" t="s">
        <v>93</v>
      </c>
      <c r="B46" s="460"/>
      <c r="C46" s="460"/>
      <c r="D46" s="460"/>
      <c r="E46" s="460"/>
      <c r="F46" s="460"/>
      <c r="G46" s="460"/>
      <c r="H46" s="460"/>
      <c r="I46" s="460"/>
      <c r="J46" s="460"/>
      <c r="K46" s="460"/>
      <c r="L46" s="460"/>
      <c r="M46" s="460"/>
      <c r="N46" s="460"/>
      <c r="O46" s="460"/>
      <c r="P46" s="460"/>
      <c r="Q46" s="460"/>
      <c r="R46" s="460"/>
      <c r="S46" s="460"/>
      <c r="T46" s="447"/>
    </row>
    <row r="47" spans="1:20" x14ac:dyDescent="0.3">
      <c r="A47" s="444" t="s">
        <v>4</v>
      </c>
      <c r="B47" s="461"/>
      <c r="C47" s="461"/>
      <c r="D47" s="461"/>
      <c r="E47" s="461"/>
      <c r="F47" s="461"/>
      <c r="G47" s="461"/>
      <c r="H47" s="461"/>
      <c r="I47" s="461"/>
      <c r="J47" s="461"/>
      <c r="K47" s="461"/>
      <c r="L47" s="461"/>
      <c r="M47" s="461"/>
      <c r="N47" s="461"/>
      <c r="O47" s="461"/>
      <c r="P47" s="461"/>
      <c r="Q47" s="461"/>
      <c r="R47" s="461"/>
      <c r="S47" s="461"/>
      <c r="T47" s="445"/>
    </row>
    <row r="48" spans="1:20" x14ac:dyDescent="0.3">
      <c r="N48" s="18"/>
    </row>
    <row r="49" spans="1:22" x14ac:dyDescent="0.3">
      <c r="A49" s="19" t="s">
        <v>5</v>
      </c>
      <c r="B49" s="19"/>
      <c r="C49" s="19" t="s">
        <v>40</v>
      </c>
      <c r="D49" s="19"/>
      <c r="L49" s="20"/>
      <c r="N49" s="20"/>
      <c r="Q49" s="70" t="s">
        <v>42</v>
      </c>
      <c r="S49" s="16" t="str">
        <f>S6</f>
        <v>: 2023</v>
      </c>
    </row>
    <row r="50" spans="1:22" x14ac:dyDescent="0.3">
      <c r="A50" s="16" t="s">
        <v>9</v>
      </c>
      <c r="C50" s="16" t="str">
        <f>C6</f>
        <v>: BERMANI ULU RAYA</v>
      </c>
      <c r="Q50" s="70" t="s">
        <v>43</v>
      </c>
      <c r="S50" s="16" t="s">
        <v>45</v>
      </c>
    </row>
    <row r="51" spans="1:22" x14ac:dyDescent="0.3">
      <c r="A51" s="16" t="s">
        <v>6</v>
      </c>
      <c r="C51" s="16" t="s">
        <v>99</v>
      </c>
      <c r="Q51" s="70" t="s">
        <v>44</v>
      </c>
      <c r="S51" s="16" t="str">
        <f>S8</f>
        <v>: IV ( Empat )</v>
      </c>
    </row>
    <row r="52" spans="1:22" x14ac:dyDescent="0.3">
      <c r="A52" s="16" t="s">
        <v>7</v>
      </c>
      <c r="C52" s="16" t="s">
        <v>41</v>
      </c>
    </row>
    <row r="54" spans="1:22" x14ac:dyDescent="0.3">
      <c r="A54" s="424" t="s">
        <v>8</v>
      </c>
      <c r="B54" s="424" t="s">
        <v>91</v>
      </c>
      <c r="C54" s="22" t="s">
        <v>10</v>
      </c>
      <c r="D54" s="433" t="s">
        <v>15</v>
      </c>
      <c r="E54" s="422"/>
      <c r="F54" s="422"/>
      <c r="G54" s="422"/>
      <c r="H54" s="422"/>
      <c r="I54" s="422"/>
      <c r="J54" s="422"/>
      <c r="K54" s="423"/>
      <c r="L54" s="431" t="s">
        <v>28</v>
      </c>
      <c r="M54" s="432"/>
      <c r="N54" s="431" t="s">
        <v>28</v>
      </c>
      <c r="O54" s="432"/>
      <c r="P54" s="22"/>
      <c r="Q54" s="381"/>
      <c r="R54" s="421" t="s">
        <v>35</v>
      </c>
      <c r="S54" s="427"/>
      <c r="T54" s="424" t="s">
        <v>39</v>
      </c>
    </row>
    <row r="55" spans="1:22" x14ac:dyDescent="0.3">
      <c r="A55" s="425"/>
      <c r="B55" s="425"/>
      <c r="C55" s="24" t="s">
        <v>11</v>
      </c>
      <c r="D55" s="421" t="s">
        <v>16</v>
      </c>
      <c r="E55" s="422"/>
      <c r="F55" s="422"/>
      <c r="G55" s="423"/>
      <c r="H55" s="433" t="s">
        <v>23</v>
      </c>
      <c r="I55" s="422"/>
      <c r="J55" s="422"/>
      <c r="K55" s="423"/>
      <c r="L55" s="434" t="s">
        <v>29</v>
      </c>
      <c r="M55" s="435"/>
      <c r="N55" s="434" t="s">
        <v>29</v>
      </c>
      <c r="O55" s="435"/>
      <c r="P55" s="24"/>
      <c r="Q55" s="26" t="s">
        <v>416</v>
      </c>
      <c r="R55" s="429" t="s">
        <v>36</v>
      </c>
      <c r="S55" s="430"/>
      <c r="T55" s="425"/>
    </row>
    <row r="56" spans="1:22" x14ac:dyDescent="0.3">
      <c r="A56" s="425"/>
      <c r="B56" s="425"/>
      <c r="C56" s="26" t="s">
        <v>12</v>
      </c>
      <c r="D56" s="23"/>
      <c r="E56" s="27"/>
      <c r="F56" s="23"/>
      <c r="G56" s="23"/>
      <c r="H56" s="23"/>
      <c r="I56" s="23"/>
      <c r="J56" s="23"/>
      <c r="K56" s="23"/>
      <c r="L56" s="421" t="s">
        <v>30</v>
      </c>
      <c r="M56" s="427"/>
      <c r="N56" s="421" t="s">
        <v>30</v>
      </c>
      <c r="O56" s="427"/>
      <c r="P56" s="24" t="s">
        <v>34</v>
      </c>
      <c r="Q56" s="24" t="s">
        <v>417</v>
      </c>
      <c r="R56" s="22"/>
      <c r="S56" s="22"/>
      <c r="T56" s="425"/>
    </row>
    <row r="57" spans="1:22" x14ac:dyDescent="0.3">
      <c r="A57" s="425"/>
      <c r="B57" s="425"/>
      <c r="C57" s="26" t="s">
        <v>13</v>
      </c>
      <c r="D57" s="24" t="s">
        <v>17</v>
      </c>
      <c r="E57" s="28" t="s">
        <v>17</v>
      </c>
      <c r="F57" s="24" t="s">
        <v>20</v>
      </c>
      <c r="G57" s="24" t="s">
        <v>22</v>
      </c>
      <c r="H57" s="24" t="s">
        <v>24</v>
      </c>
      <c r="I57" s="24" t="s">
        <v>25</v>
      </c>
      <c r="J57" s="24" t="s">
        <v>26</v>
      </c>
      <c r="K57" s="24" t="s">
        <v>22</v>
      </c>
      <c r="L57" s="429" t="s">
        <v>14</v>
      </c>
      <c r="M57" s="430"/>
      <c r="N57" s="429" t="s">
        <v>33</v>
      </c>
      <c r="O57" s="430"/>
      <c r="P57" s="24" t="s">
        <v>28</v>
      </c>
      <c r="Q57" s="24" t="s">
        <v>418</v>
      </c>
      <c r="R57" s="24" t="s">
        <v>37</v>
      </c>
      <c r="S57" s="24" t="s">
        <v>38</v>
      </c>
      <c r="T57" s="425"/>
    </row>
    <row r="58" spans="1:22" x14ac:dyDescent="0.3">
      <c r="A58" s="425"/>
      <c r="B58" s="425"/>
      <c r="C58" s="26" t="s">
        <v>14</v>
      </c>
      <c r="D58" s="24" t="s">
        <v>18</v>
      </c>
      <c r="E58" s="28" t="s">
        <v>19</v>
      </c>
      <c r="F58" s="24" t="s">
        <v>21</v>
      </c>
      <c r="G58" s="24"/>
      <c r="H58" s="24"/>
      <c r="I58" s="24"/>
      <c r="J58" s="24" t="s">
        <v>27</v>
      </c>
      <c r="K58" s="24"/>
      <c r="L58" s="22" t="s">
        <v>22</v>
      </c>
      <c r="M58" s="22" t="s">
        <v>31</v>
      </c>
      <c r="N58" s="22" t="s">
        <v>22</v>
      </c>
      <c r="O58" s="22" t="s">
        <v>31</v>
      </c>
      <c r="P58" s="24"/>
      <c r="Q58" s="24"/>
      <c r="R58" s="25"/>
      <c r="S58" s="25"/>
      <c r="T58" s="425"/>
    </row>
    <row r="59" spans="1:22" x14ac:dyDescent="0.3">
      <c r="A59" s="426"/>
      <c r="B59" s="426"/>
      <c r="C59" s="29"/>
      <c r="D59" s="30"/>
      <c r="E59" s="31"/>
      <c r="F59" s="30"/>
      <c r="G59" s="30"/>
      <c r="H59" s="30"/>
      <c r="I59" s="30"/>
      <c r="J59" s="30"/>
      <c r="K59" s="30"/>
      <c r="L59" s="32" t="s">
        <v>29</v>
      </c>
      <c r="M59" s="33" t="s">
        <v>32</v>
      </c>
      <c r="N59" s="32" t="s">
        <v>29</v>
      </c>
      <c r="O59" s="33" t="s">
        <v>32</v>
      </c>
      <c r="P59" s="33"/>
      <c r="Q59" s="33"/>
      <c r="R59" s="30"/>
      <c r="S59" s="30"/>
      <c r="T59" s="426"/>
    </row>
    <row r="60" spans="1:22" x14ac:dyDescent="0.3">
      <c r="A60" s="8">
        <v>1</v>
      </c>
      <c r="B60" s="8">
        <v>2</v>
      </c>
      <c r="C60" s="8">
        <v>3</v>
      </c>
      <c r="D60" s="8">
        <v>4</v>
      </c>
      <c r="E60" s="8">
        <v>5</v>
      </c>
      <c r="F60" s="8">
        <v>6</v>
      </c>
      <c r="G60" s="8" t="s">
        <v>0</v>
      </c>
      <c r="H60" s="8">
        <v>8</v>
      </c>
      <c r="I60" s="8">
        <v>9</v>
      </c>
      <c r="J60" s="8">
        <v>10</v>
      </c>
      <c r="K60" s="8" t="s">
        <v>1</v>
      </c>
      <c r="L60" s="8">
        <v>12</v>
      </c>
      <c r="M60" s="8">
        <v>13</v>
      </c>
      <c r="N60" s="8">
        <v>14</v>
      </c>
      <c r="O60" s="8">
        <v>15</v>
      </c>
      <c r="P60" s="8">
        <v>16</v>
      </c>
      <c r="Q60" s="8"/>
      <c r="R60" s="8">
        <v>17</v>
      </c>
      <c r="S60" s="8">
        <v>18</v>
      </c>
      <c r="T60" s="8">
        <v>19</v>
      </c>
    </row>
    <row r="61" spans="1:22" x14ac:dyDescent="0.3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7"/>
      <c r="P61" s="8"/>
      <c r="Q61" s="8"/>
      <c r="R61" s="6"/>
      <c r="S61" s="6"/>
      <c r="T61" s="6"/>
    </row>
    <row r="62" spans="1:22" x14ac:dyDescent="0.3">
      <c r="A62" s="8">
        <v>1</v>
      </c>
      <c r="B62" s="67" t="s">
        <v>201</v>
      </c>
      <c r="C62" s="3">
        <v>5</v>
      </c>
      <c r="D62" s="3">
        <v>0</v>
      </c>
      <c r="E62" s="3">
        <v>0</v>
      </c>
      <c r="F62" s="3">
        <v>0</v>
      </c>
      <c r="G62" s="3">
        <f>C62+E62-F62</f>
        <v>5</v>
      </c>
      <c r="H62" s="3">
        <v>0</v>
      </c>
      <c r="I62" s="3">
        <v>5</v>
      </c>
      <c r="J62" s="3">
        <v>0</v>
      </c>
      <c r="K62" s="3">
        <f t="shared" ref="K62:K71" si="6">H62+I62+J62</f>
        <v>5</v>
      </c>
      <c r="L62" s="58">
        <v>22500</v>
      </c>
      <c r="M62" s="58">
        <v>4500</v>
      </c>
      <c r="N62" s="3">
        <f>I62*O62</f>
        <v>25000</v>
      </c>
      <c r="O62" s="58">
        <v>5000</v>
      </c>
      <c r="P62" s="8" t="s">
        <v>63</v>
      </c>
      <c r="Q62" s="8">
        <v>1100</v>
      </c>
      <c r="R62" s="58">
        <v>6</v>
      </c>
      <c r="S62" s="6"/>
      <c r="T62" s="6"/>
      <c r="V62" s="16" t="s">
        <v>346</v>
      </c>
    </row>
    <row r="63" spans="1:22" x14ac:dyDescent="0.3">
      <c r="A63" s="8">
        <v>2</v>
      </c>
      <c r="B63" s="67" t="s">
        <v>202</v>
      </c>
      <c r="C63" s="3">
        <v>0</v>
      </c>
      <c r="D63" s="3">
        <v>0</v>
      </c>
      <c r="E63" s="3">
        <v>0</v>
      </c>
      <c r="F63" s="3">
        <v>0</v>
      </c>
      <c r="G63" s="3">
        <f t="shared" ref="G63:G71" si="7">C63+E63-F63</f>
        <v>0</v>
      </c>
      <c r="H63" s="3">
        <v>0</v>
      </c>
      <c r="I63" s="3">
        <v>0</v>
      </c>
      <c r="J63" s="3">
        <v>0</v>
      </c>
      <c r="K63" s="3">
        <f t="shared" si="6"/>
        <v>0</v>
      </c>
      <c r="L63" s="3">
        <v>0</v>
      </c>
      <c r="M63" s="3">
        <v>0</v>
      </c>
      <c r="N63" s="3">
        <f>I63*O63</f>
        <v>0</v>
      </c>
      <c r="O63" s="3">
        <v>0</v>
      </c>
      <c r="P63" s="8"/>
      <c r="Q63" s="8"/>
      <c r="R63" s="58"/>
      <c r="S63" s="6"/>
      <c r="T63" s="6"/>
    </row>
    <row r="64" spans="1:22" x14ac:dyDescent="0.3">
      <c r="A64" s="8">
        <v>3</v>
      </c>
      <c r="B64" s="67" t="s">
        <v>203</v>
      </c>
      <c r="C64" s="3">
        <v>0</v>
      </c>
      <c r="D64" s="3">
        <v>0</v>
      </c>
      <c r="E64" s="3">
        <v>0</v>
      </c>
      <c r="F64" s="3">
        <v>0</v>
      </c>
      <c r="G64" s="3">
        <f t="shared" si="7"/>
        <v>0</v>
      </c>
      <c r="H64" s="3">
        <v>0</v>
      </c>
      <c r="I64" s="3">
        <v>0</v>
      </c>
      <c r="J64" s="3">
        <v>0</v>
      </c>
      <c r="K64" s="3">
        <f t="shared" si="6"/>
        <v>0</v>
      </c>
      <c r="L64" s="3">
        <v>0</v>
      </c>
      <c r="M64" s="3">
        <v>0</v>
      </c>
      <c r="N64" s="3">
        <f>I64*O64</f>
        <v>0</v>
      </c>
      <c r="O64" s="3">
        <v>0</v>
      </c>
      <c r="P64" s="8"/>
      <c r="Q64" s="8"/>
      <c r="R64" s="58"/>
      <c r="S64" s="6"/>
      <c r="T64" s="6"/>
    </row>
    <row r="65" spans="1:20" x14ac:dyDescent="0.3">
      <c r="A65" s="8">
        <v>4</v>
      </c>
      <c r="B65" s="138" t="s">
        <v>208</v>
      </c>
      <c r="C65" s="3">
        <v>0</v>
      </c>
      <c r="D65" s="3">
        <v>0</v>
      </c>
      <c r="E65" s="3">
        <v>0</v>
      </c>
      <c r="F65" s="3">
        <v>0</v>
      </c>
      <c r="G65" s="3">
        <f t="shared" si="7"/>
        <v>0</v>
      </c>
      <c r="H65" s="3">
        <v>0</v>
      </c>
      <c r="I65" s="3">
        <v>0</v>
      </c>
      <c r="J65" s="3">
        <v>0</v>
      </c>
      <c r="K65" s="3">
        <f t="shared" si="6"/>
        <v>0</v>
      </c>
      <c r="L65" s="3">
        <v>0</v>
      </c>
      <c r="M65" s="3">
        <v>0</v>
      </c>
      <c r="N65" s="3">
        <f>I65*O65</f>
        <v>0</v>
      </c>
      <c r="O65" s="3">
        <v>0</v>
      </c>
      <c r="P65" s="8"/>
      <c r="Q65" s="8"/>
      <c r="R65" s="58">
        <v>0</v>
      </c>
      <c r="S65" s="6"/>
      <c r="T65" s="6"/>
    </row>
    <row r="66" spans="1:20" x14ac:dyDescent="0.3">
      <c r="A66" s="8">
        <v>5</v>
      </c>
      <c r="B66" s="67" t="s">
        <v>313</v>
      </c>
      <c r="C66" s="3">
        <v>5</v>
      </c>
      <c r="D66" s="3">
        <v>0</v>
      </c>
      <c r="E66" s="3">
        <v>0</v>
      </c>
      <c r="F66" s="3">
        <v>0</v>
      </c>
      <c r="G66" s="3">
        <f t="shared" si="7"/>
        <v>5</v>
      </c>
      <c r="H66" s="3">
        <v>0</v>
      </c>
      <c r="I66" s="3">
        <v>5</v>
      </c>
      <c r="J66" s="3">
        <v>0</v>
      </c>
      <c r="K66" s="3">
        <f t="shared" si="6"/>
        <v>5</v>
      </c>
      <c r="L66" s="58">
        <v>19000</v>
      </c>
      <c r="M66" s="58">
        <v>3800</v>
      </c>
      <c r="N66" s="3">
        <f>I66*O66</f>
        <v>20000</v>
      </c>
      <c r="O66" s="58">
        <v>4000</v>
      </c>
      <c r="P66" s="8" t="s">
        <v>63</v>
      </c>
      <c r="Q66" s="8">
        <v>1100</v>
      </c>
      <c r="R66" s="58">
        <v>2</v>
      </c>
      <c r="S66" s="6"/>
      <c r="T66" s="6"/>
    </row>
    <row r="67" spans="1:20" x14ac:dyDescent="0.3">
      <c r="A67" s="8">
        <v>6</v>
      </c>
      <c r="B67" s="67" t="s">
        <v>204</v>
      </c>
      <c r="C67" s="3">
        <v>0</v>
      </c>
      <c r="D67" s="3">
        <v>0</v>
      </c>
      <c r="E67" s="3">
        <v>0</v>
      </c>
      <c r="F67" s="3">
        <v>0</v>
      </c>
      <c r="G67" s="3">
        <f t="shared" si="7"/>
        <v>0</v>
      </c>
      <c r="H67" s="3">
        <v>0</v>
      </c>
      <c r="I67" s="3">
        <v>0</v>
      </c>
      <c r="J67" s="3">
        <v>0</v>
      </c>
      <c r="K67" s="3">
        <f t="shared" si="6"/>
        <v>0</v>
      </c>
      <c r="L67" s="3">
        <v>0</v>
      </c>
      <c r="M67" s="3">
        <v>0</v>
      </c>
      <c r="N67" s="3">
        <v>0</v>
      </c>
      <c r="O67" s="3">
        <v>0</v>
      </c>
      <c r="P67" s="8"/>
      <c r="Q67" s="8"/>
      <c r="R67" s="58"/>
      <c r="S67" s="6"/>
      <c r="T67" s="6"/>
    </row>
    <row r="68" spans="1:20" x14ac:dyDescent="0.3">
      <c r="A68" s="8">
        <v>7</v>
      </c>
      <c r="B68" s="67" t="s">
        <v>205</v>
      </c>
      <c r="C68" s="3">
        <v>0</v>
      </c>
      <c r="D68" s="3">
        <v>0</v>
      </c>
      <c r="E68" s="3">
        <v>0</v>
      </c>
      <c r="F68" s="3">
        <v>0</v>
      </c>
      <c r="G68" s="3">
        <f t="shared" si="7"/>
        <v>0</v>
      </c>
      <c r="H68" s="3">
        <v>0</v>
      </c>
      <c r="I68" s="3">
        <v>0</v>
      </c>
      <c r="J68" s="3">
        <v>0</v>
      </c>
      <c r="K68" s="3">
        <f t="shared" si="6"/>
        <v>0</v>
      </c>
      <c r="L68" s="3">
        <v>0</v>
      </c>
      <c r="M68" s="3">
        <v>0</v>
      </c>
      <c r="N68" s="3">
        <v>0</v>
      </c>
      <c r="O68" s="3">
        <v>0</v>
      </c>
      <c r="P68" s="8"/>
      <c r="Q68" s="8"/>
      <c r="R68" s="58"/>
      <c r="S68" s="6"/>
      <c r="T68" s="6"/>
    </row>
    <row r="69" spans="1:20" x14ac:dyDescent="0.3">
      <c r="A69" s="8">
        <v>8</v>
      </c>
      <c r="B69" s="67" t="s">
        <v>206</v>
      </c>
      <c r="C69" s="3">
        <v>0</v>
      </c>
      <c r="D69" s="3">
        <v>0</v>
      </c>
      <c r="E69" s="3">
        <v>0</v>
      </c>
      <c r="F69" s="3">
        <v>0</v>
      </c>
      <c r="G69" s="3">
        <f t="shared" si="7"/>
        <v>0</v>
      </c>
      <c r="H69" s="3">
        <v>0</v>
      </c>
      <c r="I69" s="3">
        <v>0</v>
      </c>
      <c r="J69" s="3">
        <v>0</v>
      </c>
      <c r="K69" s="3">
        <f t="shared" si="6"/>
        <v>0</v>
      </c>
      <c r="L69" s="3">
        <v>0</v>
      </c>
      <c r="M69" s="3">
        <v>0</v>
      </c>
      <c r="N69" s="3">
        <v>0</v>
      </c>
      <c r="O69" s="3">
        <v>0</v>
      </c>
      <c r="P69" s="8"/>
      <c r="Q69" s="8"/>
      <c r="R69" s="58"/>
      <c r="S69" s="6"/>
      <c r="T69" s="6"/>
    </row>
    <row r="70" spans="1:20" x14ac:dyDescent="0.3">
      <c r="A70" s="8">
        <v>9</v>
      </c>
      <c r="B70" s="67" t="s">
        <v>207</v>
      </c>
      <c r="C70" s="3">
        <v>0</v>
      </c>
      <c r="D70" s="3">
        <v>0</v>
      </c>
      <c r="E70" s="3">
        <v>0</v>
      </c>
      <c r="F70" s="3">
        <v>0</v>
      </c>
      <c r="G70" s="3">
        <f t="shared" si="7"/>
        <v>0</v>
      </c>
      <c r="H70" s="3">
        <v>0</v>
      </c>
      <c r="I70" s="3">
        <v>0</v>
      </c>
      <c r="J70" s="3">
        <v>0</v>
      </c>
      <c r="K70" s="3">
        <f t="shared" si="6"/>
        <v>0</v>
      </c>
      <c r="L70" s="3">
        <v>0</v>
      </c>
      <c r="M70" s="3">
        <v>0</v>
      </c>
      <c r="N70" s="3">
        <v>0</v>
      </c>
      <c r="O70" s="3">
        <v>0</v>
      </c>
      <c r="P70" s="8"/>
      <c r="Q70" s="8"/>
      <c r="R70" s="58"/>
      <c r="S70" s="6"/>
      <c r="T70" s="6"/>
    </row>
    <row r="71" spans="1:20" x14ac:dyDescent="0.3">
      <c r="A71" s="8">
        <v>10</v>
      </c>
      <c r="B71" s="67" t="s">
        <v>209</v>
      </c>
      <c r="C71" s="3">
        <v>0</v>
      </c>
      <c r="D71" s="3">
        <v>0</v>
      </c>
      <c r="E71" s="3">
        <v>0</v>
      </c>
      <c r="F71" s="3">
        <v>0</v>
      </c>
      <c r="G71" s="3">
        <f t="shared" si="7"/>
        <v>0</v>
      </c>
      <c r="H71" s="3">
        <v>0</v>
      </c>
      <c r="I71" s="3">
        <v>0</v>
      </c>
      <c r="J71" s="3">
        <v>0</v>
      </c>
      <c r="K71" s="3">
        <f t="shared" si="6"/>
        <v>0</v>
      </c>
      <c r="L71" s="3">
        <v>0</v>
      </c>
      <c r="M71" s="3">
        <v>0</v>
      </c>
      <c r="N71" s="3"/>
      <c r="O71" s="3">
        <v>0</v>
      </c>
      <c r="P71" s="8"/>
      <c r="Q71" s="8"/>
      <c r="R71" s="58"/>
      <c r="S71" s="6"/>
      <c r="T71" s="6"/>
    </row>
    <row r="72" spans="1:20" x14ac:dyDescent="0.3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3"/>
      <c r="O72" s="6"/>
      <c r="P72" s="8"/>
      <c r="Q72" s="8"/>
      <c r="R72" s="6"/>
      <c r="S72" s="6"/>
      <c r="T72" s="6"/>
    </row>
    <row r="73" spans="1:20" x14ac:dyDescent="0.3">
      <c r="A73" s="6"/>
      <c r="B73" s="41" t="s">
        <v>3</v>
      </c>
      <c r="C73" s="7">
        <f t="shared" ref="C73:J73" si="8">SUM(C62:C72)</f>
        <v>10</v>
      </c>
      <c r="D73" s="7">
        <f t="shared" si="8"/>
        <v>0</v>
      </c>
      <c r="E73" s="7">
        <f t="shared" si="8"/>
        <v>0</v>
      </c>
      <c r="F73" s="7">
        <f t="shared" si="8"/>
        <v>0</v>
      </c>
      <c r="G73" s="7">
        <f t="shared" si="8"/>
        <v>10</v>
      </c>
      <c r="H73" s="7">
        <f t="shared" si="8"/>
        <v>0</v>
      </c>
      <c r="I73" s="7">
        <f t="shared" si="8"/>
        <v>10</v>
      </c>
      <c r="J73" s="7">
        <f t="shared" si="8"/>
        <v>0</v>
      </c>
      <c r="K73" s="7">
        <f>SUM(K62:K72)</f>
        <v>10</v>
      </c>
      <c r="L73" s="7">
        <f>SUM(L62:L72)</f>
        <v>41500</v>
      </c>
      <c r="M73" s="7">
        <f>SUM(M62:M71)/2</f>
        <v>4150</v>
      </c>
      <c r="N73" s="7">
        <f>SUM(N62:N72)</f>
        <v>45000</v>
      </c>
      <c r="O73" s="7">
        <f>SUM(O62:O71)/2</f>
        <v>4500</v>
      </c>
      <c r="P73" s="8" t="s">
        <v>63</v>
      </c>
      <c r="Q73" s="8">
        <v>1100</v>
      </c>
      <c r="R73" s="7">
        <f>SUM(R62:R72)</f>
        <v>8</v>
      </c>
      <c r="S73" s="47"/>
      <c r="T73" s="6"/>
    </row>
    <row r="75" spans="1:20" x14ac:dyDescent="0.3">
      <c r="A75" s="16" t="s">
        <v>46</v>
      </c>
      <c r="H75" s="18"/>
      <c r="I75" s="18">
        <f>G73-K73</f>
        <v>0</v>
      </c>
      <c r="O75" s="419" t="str">
        <f>O36</f>
        <v>Bermani Ulu Raya, 31 Desember 2023</v>
      </c>
      <c r="P75" s="419"/>
      <c r="Q75" s="419"/>
      <c r="R75" s="419"/>
      <c r="S75" s="419"/>
      <c r="T75" s="419"/>
    </row>
    <row r="76" spans="1:20" x14ac:dyDescent="0.3">
      <c r="O76" s="419" t="s">
        <v>2</v>
      </c>
      <c r="P76" s="419"/>
      <c r="Q76" s="419"/>
      <c r="R76" s="419"/>
      <c r="S76" s="419"/>
      <c r="T76" s="419"/>
    </row>
    <row r="79" spans="1:20" x14ac:dyDescent="0.3">
      <c r="O79" s="428" t="str">
        <f>O40</f>
        <v>NOVIAN HADIANTO, S.Hut</v>
      </c>
      <c r="P79" s="428"/>
      <c r="Q79" s="428"/>
      <c r="R79" s="428"/>
      <c r="S79" s="428"/>
      <c r="T79" s="428"/>
    </row>
    <row r="80" spans="1:20" x14ac:dyDescent="0.3">
      <c r="O80" s="419" t="str">
        <f>O41</f>
        <v>NIP. 19810427 201402 1 001</v>
      </c>
      <c r="P80" s="419"/>
      <c r="Q80" s="419"/>
      <c r="R80" s="419"/>
      <c r="S80" s="419"/>
      <c r="T80" s="419"/>
    </row>
    <row r="81" spans="1:20" x14ac:dyDescent="0.3">
      <c r="O81" s="89"/>
      <c r="P81" s="89"/>
      <c r="Q81" s="89"/>
      <c r="R81" s="89"/>
      <c r="S81" s="89"/>
      <c r="T81" s="89"/>
    </row>
    <row r="82" spans="1:20" x14ac:dyDescent="0.3">
      <c r="O82" s="89"/>
      <c r="P82" s="89"/>
      <c r="Q82" s="89"/>
      <c r="R82" s="89"/>
      <c r="S82" s="89"/>
      <c r="T82" s="89"/>
    </row>
    <row r="83" spans="1:20" x14ac:dyDescent="0.3">
      <c r="O83" s="89"/>
      <c r="P83" s="89"/>
      <c r="Q83" s="89"/>
      <c r="R83" s="89"/>
      <c r="S83" s="89"/>
      <c r="T83" s="89"/>
    </row>
    <row r="84" spans="1:20" x14ac:dyDescent="0.3">
      <c r="O84" s="89"/>
      <c r="P84" s="89"/>
      <c r="Q84" s="89"/>
      <c r="R84" s="89"/>
      <c r="S84" s="89"/>
      <c r="T84" s="89"/>
    </row>
    <row r="85" spans="1:20" x14ac:dyDescent="0.3">
      <c r="O85" s="89"/>
      <c r="P85" s="89"/>
      <c r="Q85" s="89"/>
      <c r="R85" s="89"/>
      <c r="S85" s="89"/>
      <c r="T85" s="89"/>
    </row>
    <row r="86" spans="1:20" x14ac:dyDescent="0.3">
      <c r="O86" s="89"/>
      <c r="P86" s="89"/>
      <c r="Q86" s="89"/>
      <c r="R86" s="89"/>
      <c r="S86" s="89"/>
      <c r="T86" s="89"/>
    </row>
    <row r="87" spans="1:20" x14ac:dyDescent="0.3">
      <c r="A87" s="16" t="s">
        <v>96</v>
      </c>
    </row>
    <row r="88" spans="1:20" x14ac:dyDescent="0.3">
      <c r="L88" s="17"/>
    </row>
    <row r="89" spans="1:20" x14ac:dyDescent="0.3">
      <c r="A89" s="441" t="s">
        <v>93</v>
      </c>
      <c r="B89" s="460"/>
      <c r="C89" s="460"/>
      <c r="D89" s="460"/>
      <c r="E89" s="460"/>
      <c r="F89" s="460"/>
      <c r="G89" s="460"/>
      <c r="H89" s="460"/>
      <c r="I89" s="460"/>
      <c r="J89" s="460"/>
      <c r="K89" s="460"/>
      <c r="L89" s="460"/>
      <c r="M89" s="460"/>
      <c r="N89" s="460"/>
      <c r="O89" s="460"/>
      <c r="P89" s="460"/>
      <c r="Q89" s="460"/>
      <c r="R89" s="460"/>
      <c r="S89" s="460"/>
      <c r="T89" s="447"/>
    </row>
    <row r="90" spans="1:20" x14ac:dyDescent="0.3">
      <c r="A90" s="444" t="s">
        <v>4</v>
      </c>
      <c r="B90" s="461"/>
      <c r="C90" s="461"/>
      <c r="D90" s="461"/>
      <c r="E90" s="461"/>
      <c r="F90" s="461"/>
      <c r="G90" s="461"/>
      <c r="H90" s="461"/>
      <c r="I90" s="461"/>
      <c r="J90" s="461"/>
      <c r="K90" s="461"/>
      <c r="L90" s="461"/>
      <c r="M90" s="461"/>
      <c r="N90" s="461"/>
      <c r="O90" s="461"/>
      <c r="P90" s="461"/>
      <c r="Q90" s="461"/>
      <c r="R90" s="461"/>
      <c r="S90" s="461"/>
      <c r="T90" s="445"/>
    </row>
    <row r="91" spans="1:20" x14ac:dyDescent="0.3">
      <c r="N91" s="18"/>
    </row>
    <row r="92" spans="1:20" x14ac:dyDescent="0.3">
      <c r="A92" s="19" t="s">
        <v>5</v>
      </c>
      <c r="B92" s="19"/>
      <c r="C92" s="19" t="s">
        <v>76</v>
      </c>
      <c r="D92" s="19"/>
      <c r="L92" s="20"/>
      <c r="N92" s="20"/>
      <c r="Q92" s="70" t="s">
        <v>42</v>
      </c>
      <c r="S92" s="16" t="str">
        <f>S6</f>
        <v>: 2023</v>
      </c>
    </row>
    <row r="93" spans="1:20" x14ac:dyDescent="0.3">
      <c r="A93" s="16" t="s">
        <v>9</v>
      </c>
      <c r="C93" s="16" t="str">
        <f>C50</f>
        <v>: BERMANI ULU RAYA</v>
      </c>
      <c r="Q93" s="70" t="s">
        <v>43</v>
      </c>
      <c r="S93" s="16" t="s">
        <v>45</v>
      </c>
    </row>
    <row r="94" spans="1:20" x14ac:dyDescent="0.3">
      <c r="A94" s="16" t="s">
        <v>6</v>
      </c>
      <c r="C94" s="16" t="s">
        <v>99</v>
      </c>
      <c r="Q94" s="70" t="s">
        <v>44</v>
      </c>
      <c r="S94" s="16" t="str">
        <f>S8</f>
        <v>: IV ( Empat )</v>
      </c>
    </row>
    <row r="95" spans="1:20" x14ac:dyDescent="0.3">
      <c r="A95" s="16" t="s">
        <v>7</v>
      </c>
      <c r="C95" s="16" t="s">
        <v>41</v>
      </c>
    </row>
    <row r="97" spans="1:20" x14ac:dyDescent="0.3">
      <c r="A97" s="424" t="s">
        <v>8</v>
      </c>
      <c r="B97" s="424" t="s">
        <v>91</v>
      </c>
      <c r="C97" s="22" t="s">
        <v>10</v>
      </c>
      <c r="D97" s="433" t="s">
        <v>15</v>
      </c>
      <c r="E97" s="422"/>
      <c r="F97" s="422"/>
      <c r="G97" s="422"/>
      <c r="H97" s="422"/>
      <c r="I97" s="422"/>
      <c r="J97" s="422"/>
      <c r="K97" s="423"/>
      <c r="L97" s="431" t="s">
        <v>28</v>
      </c>
      <c r="M97" s="432"/>
      <c r="N97" s="431" t="s">
        <v>28</v>
      </c>
      <c r="O97" s="432"/>
      <c r="P97" s="22"/>
      <c r="Q97" s="381"/>
      <c r="R97" s="421" t="s">
        <v>35</v>
      </c>
      <c r="S97" s="427"/>
      <c r="T97" s="424" t="s">
        <v>39</v>
      </c>
    </row>
    <row r="98" spans="1:20" x14ac:dyDescent="0.3">
      <c r="A98" s="425"/>
      <c r="B98" s="425"/>
      <c r="C98" s="24" t="s">
        <v>11</v>
      </c>
      <c r="D98" s="421" t="s">
        <v>16</v>
      </c>
      <c r="E98" s="422"/>
      <c r="F98" s="422"/>
      <c r="G98" s="423"/>
      <c r="H98" s="433" t="s">
        <v>23</v>
      </c>
      <c r="I98" s="422"/>
      <c r="J98" s="422"/>
      <c r="K98" s="423"/>
      <c r="L98" s="434" t="s">
        <v>29</v>
      </c>
      <c r="M98" s="435"/>
      <c r="N98" s="434" t="s">
        <v>29</v>
      </c>
      <c r="O98" s="435"/>
      <c r="P98" s="24"/>
      <c r="Q98" s="26" t="s">
        <v>416</v>
      </c>
      <c r="R98" s="429" t="s">
        <v>36</v>
      </c>
      <c r="S98" s="430"/>
      <c r="T98" s="425"/>
    </row>
    <row r="99" spans="1:20" x14ac:dyDescent="0.3">
      <c r="A99" s="425"/>
      <c r="B99" s="425"/>
      <c r="C99" s="26" t="s">
        <v>12</v>
      </c>
      <c r="D99" s="23"/>
      <c r="E99" s="27"/>
      <c r="F99" s="23"/>
      <c r="G99" s="23"/>
      <c r="H99" s="23"/>
      <c r="I99" s="23"/>
      <c r="J99" s="23"/>
      <c r="K99" s="23"/>
      <c r="L99" s="421" t="s">
        <v>30</v>
      </c>
      <c r="M99" s="427"/>
      <c r="N99" s="421" t="s">
        <v>30</v>
      </c>
      <c r="O99" s="427"/>
      <c r="P99" s="24" t="s">
        <v>34</v>
      </c>
      <c r="Q99" s="24" t="s">
        <v>417</v>
      </c>
      <c r="R99" s="22"/>
      <c r="S99" s="22"/>
      <c r="T99" s="425"/>
    </row>
    <row r="100" spans="1:20" x14ac:dyDescent="0.3">
      <c r="A100" s="425"/>
      <c r="B100" s="425"/>
      <c r="C100" s="26" t="s">
        <v>13</v>
      </c>
      <c r="D100" s="24" t="s">
        <v>17</v>
      </c>
      <c r="E100" s="28" t="s">
        <v>17</v>
      </c>
      <c r="F100" s="24" t="s">
        <v>20</v>
      </c>
      <c r="G100" s="24" t="s">
        <v>22</v>
      </c>
      <c r="H100" s="24" t="s">
        <v>24</v>
      </c>
      <c r="I100" s="24" t="s">
        <v>25</v>
      </c>
      <c r="J100" s="24" t="s">
        <v>26</v>
      </c>
      <c r="K100" s="24" t="s">
        <v>22</v>
      </c>
      <c r="L100" s="429" t="s">
        <v>14</v>
      </c>
      <c r="M100" s="430"/>
      <c r="N100" s="429" t="s">
        <v>33</v>
      </c>
      <c r="O100" s="430"/>
      <c r="P100" s="24" t="s">
        <v>28</v>
      </c>
      <c r="Q100" s="24" t="s">
        <v>418</v>
      </c>
      <c r="R100" s="24" t="s">
        <v>37</v>
      </c>
      <c r="S100" s="24" t="s">
        <v>38</v>
      </c>
      <c r="T100" s="425"/>
    </row>
    <row r="101" spans="1:20" x14ac:dyDescent="0.3">
      <c r="A101" s="425"/>
      <c r="B101" s="425"/>
      <c r="C101" s="26" t="s">
        <v>14</v>
      </c>
      <c r="D101" s="24" t="s">
        <v>18</v>
      </c>
      <c r="E101" s="28" t="s">
        <v>19</v>
      </c>
      <c r="F101" s="24" t="s">
        <v>21</v>
      </c>
      <c r="G101" s="24"/>
      <c r="H101" s="24"/>
      <c r="I101" s="24"/>
      <c r="J101" s="24" t="s">
        <v>27</v>
      </c>
      <c r="K101" s="24"/>
      <c r="L101" s="22" t="s">
        <v>22</v>
      </c>
      <c r="M101" s="22" t="s">
        <v>31</v>
      </c>
      <c r="N101" s="22" t="s">
        <v>22</v>
      </c>
      <c r="O101" s="22" t="s">
        <v>31</v>
      </c>
      <c r="P101" s="24"/>
      <c r="Q101" s="24"/>
      <c r="R101" s="25"/>
      <c r="S101" s="25"/>
      <c r="T101" s="425"/>
    </row>
    <row r="102" spans="1:20" x14ac:dyDescent="0.3">
      <c r="A102" s="426"/>
      <c r="B102" s="426"/>
      <c r="C102" s="29"/>
      <c r="D102" s="30"/>
      <c r="E102" s="31"/>
      <c r="F102" s="30"/>
      <c r="G102" s="30"/>
      <c r="H102" s="30"/>
      <c r="I102" s="30"/>
      <c r="J102" s="30"/>
      <c r="K102" s="30"/>
      <c r="L102" s="32" t="s">
        <v>29</v>
      </c>
      <c r="M102" s="33" t="s">
        <v>32</v>
      </c>
      <c r="N102" s="32" t="s">
        <v>29</v>
      </c>
      <c r="O102" s="33" t="s">
        <v>32</v>
      </c>
      <c r="P102" s="33"/>
      <c r="Q102" s="33"/>
      <c r="R102" s="30"/>
      <c r="S102" s="30"/>
      <c r="T102" s="426"/>
    </row>
    <row r="103" spans="1:20" x14ac:dyDescent="0.3">
      <c r="A103" s="8">
        <v>1</v>
      </c>
      <c r="B103" s="8">
        <v>2</v>
      </c>
      <c r="C103" s="8">
        <v>3</v>
      </c>
      <c r="D103" s="8">
        <v>4</v>
      </c>
      <c r="E103" s="8">
        <v>5</v>
      </c>
      <c r="F103" s="8">
        <v>6</v>
      </c>
      <c r="G103" s="8" t="s">
        <v>0</v>
      </c>
      <c r="H103" s="8">
        <v>8</v>
      </c>
      <c r="I103" s="8">
        <v>9</v>
      </c>
      <c r="J103" s="8">
        <v>10</v>
      </c>
      <c r="K103" s="8" t="s">
        <v>1</v>
      </c>
      <c r="L103" s="8">
        <v>12</v>
      </c>
      <c r="M103" s="8">
        <v>13</v>
      </c>
      <c r="N103" s="8">
        <v>14</v>
      </c>
      <c r="O103" s="8">
        <v>15</v>
      </c>
      <c r="P103" s="8">
        <v>16</v>
      </c>
      <c r="Q103" s="8"/>
      <c r="R103" s="8">
        <v>17</v>
      </c>
      <c r="S103" s="8">
        <v>18</v>
      </c>
      <c r="T103" s="8">
        <v>19</v>
      </c>
    </row>
    <row r="104" spans="1:20" x14ac:dyDescent="0.3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7"/>
      <c r="P104" s="8"/>
      <c r="Q104" s="8"/>
      <c r="R104" s="6"/>
      <c r="S104" s="6"/>
      <c r="T104" s="6"/>
    </row>
    <row r="105" spans="1:20" x14ac:dyDescent="0.3">
      <c r="A105" s="8">
        <v>1</v>
      </c>
      <c r="B105" s="67" t="s">
        <v>201</v>
      </c>
      <c r="C105" s="3">
        <v>1</v>
      </c>
      <c r="D105" s="3">
        <v>0</v>
      </c>
      <c r="E105" s="3">
        <v>0</v>
      </c>
      <c r="F105" s="3">
        <v>0</v>
      </c>
      <c r="G105" s="3">
        <f>C105+E105-F105</f>
        <v>1</v>
      </c>
      <c r="H105" s="3">
        <v>0</v>
      </c>
      <c r="I105" s="3">
        <v>1</v>
      </c>
      <c r="J105" s="3">
        <v>0</v>
      </c>
      <c r="K105" s="3">
        <f>H105+I105+J105</f>
        <v>1</v>
      </c>
      <c r="L105" s="58">
        <v>1400</v>
      </c>
      <c r="M105" s="58">
        <v>1400</v>
      </c>
      <c r="N105" s="7">
        <f>I105*O105</f>
        <v>1300</v>
      </c>
      <c r="O105" s="58">
        <v>1300</v>
      </c>
      <c r="P105" s="8" t="s">
        <v>64</v>
      </c>
      <c r="Q105" s="8">
        <v>8000</v>
      </c>
      <c r="R105" s="58">
        <v>2</v>
      </c>
      <c r="S105" s="6"/>
      <c r="T105" s="6"/>
    </row>
    <row r="106" spans="1:20" x14ac:dyDescent="0.3">
      <c r="A106" s="8">
        <v>2</v>
      </c>
      <c r="B106" s="67" t="s">
        <v>202</v>
      </c>
      <c r="C106" s="3">
        <v>3</v>
      </c>
      <c r="D106" s="3">
        <v>0</v>
      </c>
      <c r="E106" s="3">
        <v>0</v>
      </c>
      <c r="F106" s="3">
        <v>0</v>
      </c>
      <c r="G106" s="3">
        <f t="shared" ref="G106:G114" si="9">C106+E106-F106</f>
        <v>3</v>
      </c>
      <c r="H106" s="3">
        <v>1</v>
      </c>
      <c r="I106" s="3">
        <v>2</v>
      </c>
      <c r="J106" s="3">
        <v>0</v>
      </c>
      <c r="K106" s="3">
        <f>H106+I106+J106</f>
        <v>3</v>
      </c>
      <c r="L106" s="58">
        <v>2800</v>
      </c>
      <c r="M106" s="58">
        <v>1400</v>
      </c>
      <c r="N106" s="7">
        <f>I106*O106</f>
        <v>2600</v>
      </c>
      <c r="O106" s="58">
        <v>1300</v>
      </c>
      <c r="P106" s="8" t="s">
        <v>64</v>
      </c>
      <c r="Q106" s="8">
        <v>8000</v>
      </c>
      <c r="R106" s="58">
        <v>4</v>
      </c>
      <c r="S106" s="6"/>
      <c r="T106" s="6"/>
    </row>
    <row r="107" spans="1:20" x14ac:dyDescent="0.3">
      <c r="A107" s="8">
        <v>3</v>
      </c>
      <c r="B107" s="67" t="s">
        <v>203</v>
      </c>
      <c r="C107" s="3">
        <v>0</v>
      </c>
      <c r="D107" s="3">
        <v>0</v>
      </c>
      <c r="E107" s="3">
        <v>0</v>
      </c>
      <c r="F107" s="3">
        <v>0</v>
      </c>
      <c r="G107" s="3">
        <f t="shared" si="9"/>
        <v>0</v>
      </c>
      <c r="H107" s="3">
        <v>0</v>
      </c>
      <c r="I107" s="3">
        <v>0</v>
      </c>
      <c r="J107" s="3">
        <v>0</v>
      </c>
      <c r="K107" s="3">
        <f t="shared" ref="K107:K114" si="10">G107</f>
        <v>0</v>
      </c>
      <c r="L107" s="3"/>
      <c r="M107" s="3">
        <v>0</v>
      </c>
      <c r="N107" s="7">
        <v>0</v>
      </c>
      <c r="O107" s="3">
        <v>0</v>
      </c>
      <c r="P107" s="8" t="s">
        <v>64</v>
      </c>
      <c r="Q107" s="8"/>
      <c r="R107" s="3">
        <v>0</v>
      </c>
      <c r="S107" s="6"/>
      <c r="T107" s="6"/>
    </row>
    <row r="108" spans="1:20" x14ac:dyDescent="0.3">
      <c r="A108" s="8">
        <v>4</v>
      </c>
      <c r="B108" s="138" t="s">
        <v>208</v>
      </c>
      <c r="C108" s="3">
        <v>0</v>
      </c>
      <c r="D108" s="3">
        <v>0</v>
      </c>
      <c r="E108" s="3">
        <v>0</v>
      </c>
      <c r="F108" s="3">
        <v>0</v>
      </c>
      <c r="G108" s="3">
        <f t="shared" si="9"/>
        <v>0</v>
      </c>
      <c r="H108" s="3">
        <v>0</v>
      </c>
      <c r="I108" s="3">
        <v>0</v>
      </c>
      <c r="J108" s="3">
        <v>0</v>
      </c>
      <c r="K108" s="3">
        <f t="shared" si="10"/>
        <v>0</v>
      </c>
      <c r="L108" s="3">
        <v>0</v>
      </c>
      <c r="M108" s="3">
        <v>0</v>
      </c>
      <c r="N108" s="7">
        <v>0</v>
      </c>
      <c r="O108" s="3">
        <v>0</v>
      </c>
      <c r="P108" s="8" t="s">
        <v>64</v>
      </c>
      <c r="Q108" s="8"/>
      <c r="R108" s="3">
        <v>0</v>
      </c>
      <c r="S108" s="6"/>
      <c r="T108" s="6"/>
    </row>
    <row r="109" spans="1:20" x14ac:dyDescent="0.3">
      <c r="A109" s="8">
        <v>5</v>
      </c>
      <c r="B109" s="67" t="s">
        <v>313</v>
      </c>
      <c r="C109" s="3">
        <v>0</v>
      </c>
      <c r="D109" s="3">
        <v>0</v>
      </c>
      <c r="E109" s="3">
        <v>0</v>
      </c>
      <c r="F109" s="3">
        <v>0</v>
      </c>
      <c r="G109" s="3">
        <f t="shared" si="9"/>
        <v>0</v>
      </c>
      <c r="H109" s="3">
        <v>0</v>
      </c>
      <c r="I109" s="3">
        <v>0</v>
      </c>
      <c r="J109" s="3">
        <v>0</v>
      </c>
      <c r="K109" s="3">
        <f t="shared" si="10"/>
        <v>0</v>
      </c>
      <c r="L109" s="3">
        <v>0</v>
      </c>
      <c r="M109" s="3">
        <v>0</v>
      </c>
      <c r="N109" s="7">
        <v>0</v>
      </c>
      <c r="O109" s="3">
        <v>0</v>
      </c>
      <c r="P109" s="8" t="s">
        <v>64</v>
      </c>
      <c r="Q109" s="8"/>
      <c r="R109" s="3">
        <v>0</v>
      </c>
      <c r="S109" s="6"/>
      <c r="T109" s="6"/>
    </row>
    <row r="110" spans="1:20" x14ac:dyDescent="0.3">
      <c r="A110" s="8">
        <v>6</v>
      </c>
      <c r="B110" s="67" t="s">
        <v>204</v>
      </c>
      <c r="C110" s="3">
        <v>0</v>
      </c>
      <c r="D110" s="3">
        <v>0</v>
      </c>
      <c r="E110" s="3">
        <v>0</v>
      </c>
      <c r="F110" s="3">
        <v>0</v>
      </c>
      <c r="G110" s="3">
        <f t="shared" si="9"/>
        <v>0</v>
      </c>
      <c r="H110" s="3">
        <v>0</v>
      </c>
      <c r="I110" s="3">
        <v>0</v>
      </c>
      <c r="J110" s="3">
        <v>0</v>
      </c>
      <c r="K110" s="3">
        <f t="shared" si="10"/>
        <v>0</v>
      </c>
      <c r="L110" s="3">
        <v>0</v>
      </c>
      <c r="M110" s="3">
        <v>0</v>
      </c>
      <c r="N110" s="7">
        <v>0</v>
      </c>
      <c r="O110" s="3">
        <v>0</v>
      </c>
      <c r="P110" s="8" t="s">
        <v>64</v>
      </c>
      <c r="Q110" s="8"/>
      <c r="R110" s="3">
        <v>0</v>
      </c>
      <c r="S110" s="6"/>
      <c r="T110" s="6"/>
    </row>
    <row r="111" spans="1:20" x14ac:dyDescent="0.3">
      <c r="A111" s="8">
        <v>7</v>
      </c>
      <c r="B111" s="67" t="s">
        <v>205</v>
      </c>
      <c r="C111" s="3">
        <v>0</v>
      </c>
      <c r="D111" s="3">
        <v>0</v>
      </c>
      <c r="E111" s="3">
        <v>0</v>
      </c>
      <c r="F111" s="3">
        <v>0</v>
      </c>
      <c r="G111" s="3">
        <f t="shared" si="9"/>
        <v>0</v>
      </c>
      <c r="H111" s="3">
        <v>0</v>
      </c>
      <c r="I111" s="3">
        <v>0</v>
      </c>
      <c r="J111" s="3">
        <v>0</v>
      </c>
      <c r="K111" s="3">
        <f t="shared" si="10"/>
        <v>0</v>
      </c>
      <c r="L111" s="3">
        <v>0</v>
      </c>
      <c r="M111" s="3">
        <v>0</v>
      </c>
      <c r="N111" s="7">
        <v>0</v>
      </c>
      <c r="O111" s="3">
        <v>0</v>
      </c>
      <c r="P111" s="8" t="s">
        <v>64</v>
      </c>
      <c r="Q111" s="8"/>
      <c r="R111" s="3">
        <v>0</v>
      </c>
      <c r="S111" s="6"/>
      <c r="T111" s="6"/>
    </row>
    <row r="112" spans="1:20" x14ac:dyDescent="0.3">
      <c r="A112" s="8">
        <v>8</v>
      </c>
      <c r="B112" s="67" t="s">
        <v>206</v>
      </c>
      <c r="C112" s="3">
        <v>0</v>
      </c>
      <c r="D112" s="3">
        <v>0</v>
      </c>
      <c r="E112" s="3">
        <v>0</v>
      </c>
      <c r="F112" s="3">
        <v>0</v>
      </c>
      <c r="G112" s="3">
        <f t="shared" si="9"/>
        <v>0</v>
      </c>
      <c r="H112" s="3">
        <v>0</v>
      </c>
      <c r="I112" s="3">
        <v>0</v>
      </c>
      <c r="J112" s="3">
        <v>0</v>
      </c>
      <c r="K112" s="3">
        <f t="shared" si="10"/>
        <v>0</v>
      </c>
      <c r="L112" s="3">
        <v>0</v>
      </c>
      <c r="M112" s="3">
        <v>0</v>
      </c>
      <c r="N112" s="7">
        <v>0</v>
      </c>
      <c r="O112" s="3">
        <v>0</v>
      </c>
      <c r="P112" s="8" t="s">
        <v>64</v>
      </c>
      <c r="Q112" s="8"/>
      <c r="R112" s="3">
        <v>0</v>
      </c>
      <c r="S112" s="6"/>
      <c r="T112" s="6"/>
    </row>
    <row r="113" spans="1:20" x14ac:dyDescent="0.3">
      <c r="A113" s="8">
        <v>9</v>
      </c>
      <c r="B113" s="67" t="s">
        <v>207</v>
      </c>
      <c r="C113" s="3">
        <v>0</v>
      </c>
      <c r="D113" s="3">
        <v>0</v>
      </c>
      <c r="E113" s="3">
        <v>0</v>
      </c>
      <c r="F113" s="3">
        <v>0</v>
      </c>
      <c r="G113" s="3">
        <f t="shared" si="9"/>
        <v>0</v>
      </c>
      <c r="H113" s="3">
        <v>0</v>
      </c>
      <c r="I113" s="3">
        <v>0</v>
      </c>
      <c r="J113" s="3">
        <v>0</v>
      </c>
      <c r="K113" s="3">
        <f t="shared" si="10"/>
        <v>0</v>
      </c>
      <c r="L113" s="3">
        <v>0</v>
      </c>
      <c r="M113" s="3">
        <v>0</v>
      </c>
      <c r="N113" s="7">
        <v>0</v>
      </c>
      <c r="O113" s="3">
        <v>0</v>
      </c>
      <c r="P113" s="8" t="s">
        <v>64</v>
      </c>
      <c r="Q113" s="8"/>
      <c r="R113" s="3">
        <v>0</v>
      </c>
      <c r="S113" s="6"/>
      <c r="T113" s="6"/>
    </row>
    <row r="114" spans="1:20" x14ac:dyDescent="0.3">
      <c r="A114" s="8">
        <v>10</v>
      </c>
      <c r="B114" s="67" t="s">
        <v>209</v>
      </c>
      <c r="C114" s="3">
        <v>0</v>
      </c>
      <c r="D114" s="3">
        <v>0</v>
      </c>
      <c r="E114" s="3">
        <v>0</v>
      </c>
      <c r="F114" s="3">
        <v>0</v>
      </c>
      <c r="G114" s="3">
        <f t="shared" si="9"/>
        <v>0</v>
      </c>
      <c r="H114" s="3">
        <v>0</v>
      </c>
      <c r="I114" s="3">
        <v>0</v>
      </c>
      <c r="J114" s="3">
        <v>0</v>
      </c>
      <c r="K114" s="3">
        <f t="shared" si="10"/>
        <v>0</v>
      </c>
      <c r="L114" s="3">
        <v>0</v>
      </c>
      <c r="M114" s="3">
        <v>0</v>
      </c>
      <c r="N114" s="7">
        <v>0</v>
      </c>
      <c r="O114" s="3">
        <v>0</v>
      </c>
      <c r="P114" s="8" t="s">
        <v>64</v>
      </c>
      <c r="Q114" s="8"/>
      <c r="R114" s="3">
        <v>0</v>
      </c>
      <c r="S114" s="6"/>
      <c r="T114" s="6"/>
    </row>
    <row r="115" spans="1:20" x14ac:dyDescent="0.3">
      <c r="A115" s="8"/>
      <c r="B115" s="67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7"/>
      <c r="O115" s="6"/>
      <c r="P115" s="8"/>
      <c r="Q115" s="8"/>
      <c r="R115" s="6"/>
      <c r="S115" s="6"/>
      <c r="T115" s="6"/>
    </row>
    <row r="116" spans="1:20" x14ac:dyDescent="0.3">
      <c r="A116" s="6"/>
      <c r="B116" s="41" t="s">
        <v>3</v>
      </c>
      <c r="C116" s="7">
        <f t="shared" ref="C116:K116" si="11">SUM(C105:C115)</f>
        <v>4</v>
      </c>
      <c r="D116" s="7">
        <f t="shared" si="11"/>
        <v>0</v>
      </c>
      <c r="E116" s="7">
        <f t="shared" si="11"/>
        <v>0</v>
      </c>
      <c r="F116" s="7">
        <f t="shared" si="11"/>
        <v>0</v>
      </c>
      <c r="G116" s="7">
        <f t="shared" si="11"/>
        <v>4</v>
      </c>
      <c r="H116" s="7">
        <f t="shared" si="11"/>
        <v>1</v>
      </c>
      <c r="I116" s="7">
        <f t="shared" si="11"/>
        <v>3</v>
      </c>
      <c r="J116" s="7">
        <f t="shared" si="11"/>
        <v>0</v>
      </c>
      <c r="K116" s="7">
        <f t="shared" si="11"/>
        <v>4</v>
      </c>
      <c r="L116" s="40">
        <f>SUM(L105:L115)</f>
        <v>4200</v>
      </c>
      <c r="M116" s="63">
        <f>SUM(M105:M114)/2</f>
        <v>1400</v>
      </c>
      <c r="N116" s="7">
        <f>SUM(N105:N115)</f>
        <v>3900</v>
      </c>
      <c r="O116" s="63">
        <f>SUM(O105:O114)/2</f>
        <v>1300</v>
      </c>
      <c r="P116" s="8" t="s">
        <v>64</v>
      </c>
      <c r="Q116" s="8">
        <v>8000</v>
      </c>
      <c r="R116" s="40">
        <f>SUM(R105:R115)</f>
        <v>6</v>
      </c>
      <c r="S116" s="6"/>
      <c r="T116" s="6"/>
    </row>
    <row r="118" spans="1:20" ht="20.100000000000001" customHeight="1" x14ac:dyDescent="0.3">
      <c r="A118" s="16" t="s">
        <v>46</v>
      </c>
      <c r="O118" s="419" t="str">
        <f>O75</f>
        <v>Bermani Ulu Raya, 31 Desember 2023</v>
      </c>
      <c r="P118" s="419"/>
      <c r="Q118" s="419"/>
      <c r="R118" s="419"/>
      <c r="S118" s="419"/>
      <c r="T118" s="419"/>
    </row>
    <row r="119" spans="1:20" ht="20.100000000000001" customHeight="1" x14ac:dyDescent="0.3">
      <c r="O119" s="419" t="s">
        <v>2</v>
      </c>
      <c r="P119" s="419"/>
      <c r="Q119" s="419"/>
      <c r="R119" s="419"/>
      <c r="S119" s="419"/>
      <c r="T119" s="419"/>
    </row>
    <row r="122" spans="1:20" ht="20.100000000000001" customHeight="1" x14ac:dyDescent="0.3">
      <c r="O122" s="428" t="str">
        <f>O79</f>
        <v>NOVIAN HADIANTO, S.Hut</v>
      </c>
      <c r="P122" s="428"/>
      <c r="Q122" s="428"/>
      <c r="R122" s="428"/>
      <c r="S122" s="428"/>
      <c r="T122" s="428"/>
    </row>
    <row r="123" spans="1:20" ht="16.5" customHeight="1" x14ac:dyDescent="0.3">
      <c r="O123" s="419" t="str">
        <f>O80</f>
        <v>NIP. 19810427 201402 1 001</v>
      </c>
      <c r="P123" s="419"/>
      <c r="Q123" s="419"/>
      <c r="R123" s="419"/>
      <c r="S123" s="419"/>
      <c r="T123" s="419"/>
    </row>
    <row r="124" spans="1:20" ht="12" customHeight="1" x14ac:dyDescent="0.3"/>
    <row r="125" spans="1:20" ht="12" customHeight="1" x14ac:dyDescent="0.3"/>
    <row r="126" spans="1:20" ht="12" customHeight="1" x14ac:dyDescent="0.3"/>
    <row r="128" spans="1:20" ht="20.100000000000001" customHeight="1" x14ac:dyDescent="0.3">
      <c r="A128" s="16" t="s">
        <v>96</v>
      </c>
    </row>
    <row r="129" spans="1:20" x14ac:dyDescent="0.3">
      <c r="L129" s="17"/>
    </row>
    <row r="130" spans="1:20" x14ac:dyDescent="0.3">
      <c r="A130" s="441" t="s">
        <v>93</v>
      </c>
      <c r="B130" s="460"/>
      <c r="C130" s="460"/>
      <c r="D130" s="460"/>
      <c r="E130" s="460"/>
      <c r="F130" s="460"/>
      <c r="G130" s="460"/>
      <c r="H130" s="460"/>
      <c r="I130" s="460"/>
      <c r="J130" s="460"/>
      <c r="K130" s="460"/>
      <c r="L130" s="460"/>
      <c r="M130" s="460"/>
      <c r="N130" s="460"/>
      <c r="O130" s="460"/>
      <c r="P130" s="460"/>
      <c r="Q130" s="460"/>
      <c r="R130" s="460"/>
      <c r="S130" s="460"/>
      <c r="T130" s="447"/>
    </row>
    <row r="131" spans="1:20" x14ac:dyDescent="0.3">
      <c r="A131" s="444" t="s">
        <v>4</v>
      </c>
      <c r="B131" s="461"/>
      <c r="C131" s="461"/>
      <c r="D131" s="461"/>
      <c r="E131" s="461"/>
      <c r="F131" s="461"/>
      <c r="G131" s="461"/>
      <c r="H131" s="461"/>
      <c r="I131" s="461"/>
      <c r="J131" s="461"/>
      <c r="K131" s="461"/>
      <c r="L131" s="461"/>
      <c r="M131" s="461"/>
      <c r="N131" s="461"/>
      <c r="O131" s="461"/>
      <c r="P131" s="461"/>
      <c r="Q131" s="461"/>
      <c r="R131" s="461"/>
      <c r="S131" s="461"/>
      <c r="T131" s="445"/>
    </row>
    <row r="132" spans="1:20" x14ac:dyDescent="0.3">
      <c r="N132" s="18"/>
    </row>
    <row r="133" spans="1:20" x14ac:dyDescent="0.3">
      <c r="A133" s="19" t="s">
        <v>5</v>
      </c>
      <c r="B133" s="19"/>
      <c r="C133" s="19" t="s">
        <v>77</v>
      </c>
      <c r="D133" s="19"/>
      <c r="L133" s="20"/>
      <c r="N133" s="20"/>
      <c r="Q133" s="70" t="s">
        <v>42</v>
      </c>
      <c r="S133" s="16" t="str">
        <f>S6</f>
        <v>: 2023</v>
      </c>
    </row>
    <row r="134" spans="1:20" x14ac:dyDescent="0.3">
      <c r="A134" s="16" t="s">
        <v>9</v>
      </c>
      <c r="C134" s="16" t="str">
        <f>C93</f>
        <v>: BERMANI ULU RAYA</v>
      </c>
      <c r="Q134" s="70" t="s">
        <v>43</v>
      </c>
      <c r="S134" s="16" t="s">
        <v>45</v>
      </c>
    </row>
    <row r="135" spans="1:20" x14ac:dyDescent="0.3">
      <c r="A135" s="16" t="s">
        <v>6</v>
      </c>
      <c r="C135" s="16" t="s">
        <v>99</v>
      </c>
      <c r="Q135" s="70" t="s">
        <v>44</v>
      </c>
      <c r="S135" s="16" t="str">
        <f>S8</f>
        <v>: IV ( Empat )</v>
      </c>
    </row>
    <row r="136" spans="1:20" x14ac:dyDescent="0.3">
      <c r="A136" s="16" t="s">
        <v>7</v>
      </c>
      <c r="C136" s="16" t="s">
        <v>41</v>
      </c>
    </row>
    <row r="138" spans="1:20" x14ac:dyDescent="0.3">
      <c r="A138" s="424" t="s">
        <v>8</v>
      </c>
      <c r="B138" s="424" t="s">
        <v>91</v>
      </c>
      <c r="C138" s="22" t="s">
        <v>10</v>
      </c>
      <c r="D138" s="433" t="s">
        <v>15</v>
      </c>
      <c r="E138" s="422"/>
      <c r="F138" s="422"/>
      <c r="G138" s="422"/>
      <c r="H138" s="422"/>
      <c r="I138" s="422"/>
      <c r="J138" s="422"/>
      <c r="K138" s="423"/>
      <c r="L138" s="431" t="s">
        <v>28</v>
      </c>
      <c r="M138" s="432"/>
      <c r="N138" s="431" t="s">
        <v>28</v>
      </c>
      <c r="O138" s="432"/>
      <c r="P138" s="22"/>
      <c r="Q138" s="381"/>
      <c r="R138" s="421" t="s">
        <v>35</v>
      </c>
      <c r="S138" s="427"/>
      <c r="T138" s="424" t="s">
        <v>39</v>
      </c>
    </row>
    <row r="139" spans="1:20" x14ac:dyDescent="0.3">
      <c r="A139" s="425"/>
      <c r="B139" s="425"/>
      <c r="C139" s="24" t="s">
        <v>11</v>
      </c>
      <c r="D139" s="421" t="s">
        <v>16</v>
      </c>
      <c r="E139" s="422"/>
      <c r="F139" s="422"/>
      <c r="G139" s="423"/>
      <c r="H139" s="433" t="s">
        <v>23</v>
      </c>
      <c r="I139" s="422"/>
      <c r="J139" s="422"/>
      <c r="K139" s="423"/>
      <c r="L139" s="434" t="s">
        <v>29</v>
      </c>
      <c r="M139" s="435"/>
      <c r="N139" s="434" t="s">
        <v>29</v>
      </c>
      <c r="O139" s="435"/>
      <c r="P139" s="24"/>
      <c r="Q139" s="26" t="s">
        <v>416</v>
      </c>
      <c r="R139" s="429" t="s">
        <v>36</v>
      </c>
      <c r="S139" s="430"/>
      <c r="T139" s="425"/>
    </row>
    <row r="140" spans="1:20" x14ac:dyDescent="0.3">
      <c r="A140" s="425"/>
      <c r="B140" s="425"/>
      <c r="C140" s="26" t="s">
        <v>12</v>
      </c>
      <c r="D140" s="23"/>
      <c r="E140" s="27"/>
      <c r="F140" s="23"/>
      <c r="G140" s="23"/>
      <c r="H140" s="23"/>
      <c r="I140" s="23"/>
      <c r="J140" s="23"/>
      <c r="K140" s="23"/>
      <c r="L140" s="421" t="s">
        <v>30</v>
      </c>
      <c r="M140" s="427"/>
      <c r="N140" s="421" t="s">
        <v>30</v>
      </c>
      <c r="O140" s="427"/>
      <c r="P140" s="24" t="s">
        <v>34</v>
      </c>
      <c r="Q140" s="24" t="s">
        <v>417</v>
      </c>
      <c r="R140" s="22"/>
      <c r="S140" s="22"/>
      <c r="T140" s="425"/>
    </row>
    <row r="141" spans="1:20" x14ac:dyDescent="0.3">
      <c r="A141" s="425"/>
      <c r="B141" s="425"/>
      <c r="C141" s="26" t="s">
        <v>13</v>
      </c>
      <c r="D141" s="24" t="s">
        <v>17</v>
      </c>
      <c r="E141" s="28" t="s">
        <v>17</v>
      </c>
      <c r="F141" s="24" t="s">
        <v>20</v>
      </c>
      <c r="G141" s="24" t="s">
        <v>22</v>
      </c>
      <c r="H141" s="24" t="s">
        <v>24</v>
      </c>
      <c r="I141" s="24" t="s">
        <v>25</v>
      </c>
      <c r="J141" s="24" t="s">
        <v>26</v>
      </c>
      <c r="K141" s="24" t="s">
        <v>22</v>
      </c>
      <c r="L141" s="429" t="s">
        <v>14</v>
      </c>
      <c r="M141" s="430"/>
      <c r="N141" s="429" t="s">
        <v>33</v>
      </c>
      <c r="O141" s="430"/>
      <c r="P141" s="24" t="s">
        <v>28</v>
      </c>
      <c r="Q141" s="24" t="s">
        <v>418</v>
      </c>
      <c r="R141" s="24" t="s">
        <v>37</v>
      </c>
      <c r="S141" s="24" t="s">
        <v>38</v>
      </c>
      <c r="T141" s="425"/>
    </row>
    <row r="142" spans="1:20" x14ac:dyDescent="0.3">
      <c r="A142" s="425"/>
      <c r="B142" s="425"/>
      <c r="C142" s="26" t="s">
        <v>14</v>
      </c>
      <c r="D142" s="24" t="s">
        <v>18</v>
      </c>
      <c r="E142" s="28" t="s">
        <v>19</v>
      </c>
      <c r="F142" s="24" t="s">
        <v>21</v>
      </c>
      <c r="G142" s="24"/>
      <c r="H142" s="24"/>
      <c r="I142" s="24"/>
      <c r="J142" s="24" t="s">
        <v>27</v>
      </c>
      <c r="K142" s="24"/>
      <c r="L142" s="22" t="s">
        <v>22</v>
      </c>
      <c r="M142" s="22" t="s">
        <v>31</v>
      </c>
      <c r="N142" s="22" t="s">
        <v>22</v>
      </c>
      <c r="O142" s="22" t="s">
        <v>31</v>
      </c>
      <c r="P142" s="24"/>
      <c r="Q142" s="24"/>
      <c r="R142" s="25"/>
      <c r="S142" s="25"/>
      <c r="T142" s="425"/>
    </row>
    <row r="143" spans="1:20" ht="20.100000000000001" customHeight="1" x14ac:dyDescent="0.3">
      <c r="A143" s="426"/>
      <c r="B143" s="426"/>
      <c r="C143" s="29"/>
      <c r="D143" s="30"/>
      <c r="E143" s="31"/>
      <c r="F143" s="30"/>
      <c r="G143" s="30"/>
      <c r="H143" s="30"/>
      <c r="I143" s="30"/>
      <c r="J143" s="30"/>
      <c r="K143" s="30"/>
      <c r="L143" s="32" t="s">
        <v>29</v>
      </c>
      <c r="M143" s="33" t="s">
        <v>32</v>
      </c>
      <c r="N143" s="32" t="s">
        <v>29</v>
      </c>
      <c r="O143" s="33" t="s">
        <v>32</v>
      </c>
      <c r="P143" s="33"/>
      <c r="Q143" s="33"/>
      <c r="R143" s="30"/>
      <c r="S143" s="30"/>
      <c r="T143" s="426"/>
    </row>
    <row r="144" spans="1:20" x14ac:dyDescent="0.3">
      <c r="A144" s="8">
        <v>1</v>
      </c>
      <c r="B144" s="8">
        <v>2</v>
      </c>
      <c r="C144" s="8">
        <v>3</v>
      </c>
      <c r="D144" s="8">
        <v>4</v>
      </c>
      <c r="E144" s="8">
        <v>5</v>
      </c>
      <c r="F144" s="8">
        <v>6</v>
      </c>
      <c r="G144" s="8" t="s">
        <v>0</v>
      </c>
      <c r="H144" s="8">
        <v>8</v>
      </c>
      <c r="I144" s="8">
        <v>9</v>
      </c>
      <c r="J144" s="8">
        <v>10</v>
      </c>
      <c r="K144" s="8" t="s">
        <v>1</v>
      </c>
      <c r="L144" s="8">
        <v>12</v>
      </c>
      <c r="M144" s="8">
        <v>13</v>
      </c>
      <c r="N144" s="8">
        <v>14</v>
      </c>
      <c r="O144" s="8">
        <v>15</v>
      </c>
      <c r="P144" s="8">
        <v>16</v>
      </c>
      <c r="Q144" s="8"/>
      <c r="R144" s="8">
        <v>17</v>
      </c>
      <c r="S144" s="8">
        <v>18</v>
      </c>
      <c r="T144" s="8">
        <v>19</v>
      </c>
    </row>
    <row r="145" spans="1:22" x14ac:dyDescent="0.3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7"/>
      <c r="P145" s="8"/>
      <c r="Q145" s="8"/>
      <c r="R145" s="6"/>
      <c r="S145" s="6"/>
      <c r="T145" s="6"/>
    </row>
    <row r="146" spans="1:22" x14ac:dyDescent="0.3">
      <c r="A146" s="8">
        <v>1</v>
      </c>
      <c r="B146" s="67" t="s">
        <v>201</v>
      </c>
      <c r="C146" s="3">
        <v>91</v>
      </c>
      <c r="D146" s="3">
        <v>0</v>
      </c>
      <c r="E146" s="3">
        <v>0</v>
      </c>
      <c r="F146" s="3">
        <v>0</v>
      </c>
      <c r="G146" s="3">
        <f>C146+E146-F146</f>
        <v>91</v>
      </c>
      <c r="H146" s="3">
        <v>2</v>
      </c>
      <c r="I146" s="3">
        <v>87</v>
      </c>
      <c r="J146" s="3">
        <v>2</v>
      </c>
      <c r="K146" s="3">
        <f>H146+I146+J146</f>
        <v>91</v>
      </c>
      <c r="L146" s="68">
        <v>69600</v>
      </c>
      <c r="M146" s="58">
        <v>800</v>
      </c>
      <c r="N146" s="3">
        <f>I146*O146</f>
        <v>60900</v>
      </c>
      <c r="O146" s="58">
        <v>700</v>
      </c>
      <c r="P146" s="8" t="s">
        <v>65</v>
      </c>
      <c r="Q146" s="8">
        <v>40000</v>
      </c>
      <c r="R146" s="58">
        <v>172</v>
      </c>
      <c r="S146" s="6"/>
      <c r="T146" s="6"/>
      <c r="V146" s="139"/>
    </row>
    <row r="147" spans="1:22" x14ac:dyDescent="0.3">
      <c r="A147" s="8">
        <v>2</v>
      </c>
      <c r="B147" s="67" t="s">
        <v>202</v>
      </c>
      <c r="C147" s="3">
        <v>261</v>
      </c>
      <c r="D147" s="3">
        <v>0</v>
      </c>
      <c r="E147" s="3">
        <v>0</v>
      </c>
      <c r="F147" s="3">
        <v>0</v>
      </c>
      <c r="G147" s="3">
        <f t="shared" ref="G147:G155" si="12">C147+E147-F147</f>
        <v>261</v>
      </c>
      <c r="H147" s="3">
        <v>3</v>
      </c>
      <c r="I147" s="3">
        <v>250</v>
      </c>
      <c r="J147" s="3">
        <v>8</v>
      </c>
      <c r="K147" s="3">
        <f t="shared" ref="K147:K154" si="13">H147+I147+J147</f>
        <v>261</v>
      </c>
      <c r="L147" s="68">
        <v>200000</v>
      </c>
      <c r="M147" s="58">
        <v>800</v>
      </c>
      <c r="N147" s="3">
        <f t="shared" ref="N147:N155" si="14">I147*O147</f>
        <v>175000</v>
      </c>
      <c r="O147" s="58">
        <v>700</v>
      </c>
      <c r="P147" s="8" t="s">
        <v>65</v>
      </c>
      <c r="Q147" s="8">
        <v>40000</v>
      </c>
      <c r="R147" s="58">
        <v>225</v>
      </c>
      <c r="S147" s="6"/>
      <c r="T147" s="6"/>
      <c r="V147" s="139"/>
    </row>
    <row r="148" spans="1:22" x14ac:dyDescent="0.3">
      <c r="A148" s="8">
        <v>3</v>
      </c>
      <c r="B148" s="67" t="s">
        <v>203</v>
      </c>
      <c r="C148" s="3">
        <v>201</v>
      </c>
      <c r="D148" s="3">
        <v>0</v>
      </c>
      <c r="E148" s="3">
        <v>0</v>
      </c>
      <c r="F148" s="3">
        <v>0</v>
      </c>
      <c r="G148" s="3">
        <f t="shared" si="12"/>
        <v>201</v>
      </c>
      <c r="H148" s="3">
        <v>3</v>
      </c>
      <c r="I148" s="3">
        <v>192</v>
      </c>
      <c r="J148" s="3">
        <v>6</v>
      </c>
      <c r="K148" s="3">
        <f t="shared" si="13"/>
        <v>201</v>
      </c>
      <c r="L148" s="68">
        <v>163200</v>
      </c>
      <c r="M148" s="58">
        <v>850</v>
      </c>
      <c r="N148" s="3">
        <f t="shared" si="14"/>
        <v>144000</v>
      </c>
      <c r="O148" s="58">
        <v>750</v>
      </c>
      <c r="P148" s="8" t="s">
        <v>65</v>
      </c>
      <c r="Q148" s="8">
        <v>40000</v>
      </c>
      <c r="R148" s="58">
        <v>190</v>
      </c>
      <c r="S148" s="6"/>
      <c r="T148" s="6"/>
      <c r="V148" s="139"/>
    </row>
    <row r="149" spans="1:22" s="256" customFormat="1" x14ac:dyDescent="0.3">
      <c r="A149" s="119">
        <v>4</v>
      </c>
      <c r="B149" s="316" t="s">
        <v>208</v>
      </c>
      <c r="C149" s="122">
        <v>310</v>
      </c>
      <c r="D149" s="122">
        <v>0</v>
      </c>
      <c r="E149" s="122">
        <v>0</v>
      </c>
      <c r="F149" s="122">
        <v>0</v>
      </c>
      <c r="G149" s="122">
        <f t="shared" si="12"/>
        <v>310</v>
      </c>
      <c r="H149" s="308">
        <v>32.18</v>
      </c>
      <c r="I149" s="122">
        <v>275</v>
      </c>
      <c r="J149" s="308">
        <v>2.82</v>
      </c>
      <c r="K149" s="122">
        <f t="shared" si="13"/>
        <v>310</v>
      </c>
      <c r="L149" s="126">
        <v>220000</v>
      </c>
      <c r="M149" s="257">
        <v>800</v>
      </c>
      <c r="N149" s="3">
        <f t="shared" si="14"/>
        <v>206250</v>
      </c>
      <c r="O149" s="257">
        <v>750</v>
      </c>
      <c r="P149" s="119" t="s">
        <v>65</v>
      </c>
      <c r="Q149" s="8">
        <v>40000</v>
      </c>
      <c r="R149" s="257">
        <v>300</v>
      </c>
      <c r="S149" s="127"/>
      <c r="T149" s="127"/>
      <c r="V149" s="317"/>
    </row>
    <row r="150" spans="1:22" x14ac:dyDescent="0.3">
      <c r="A150" s="8">
        <v>5</v>
      </c>
      <c r="B150" s="67" t="s">
        <v>313</v>
      </c>
      <c r="C150" s="3">
        <v>230</v>
      </c>
      <c r="D150" s="3">
        <v>0</v>
      </c>
      <c r="E150" s="3">
        <v>0</v>
      </c>
      <c r="F150" s="3">
        <v>0</v>
      </c>
      <c r="G150" s="3">
        <f t="shared" si="12"/>
        <v>230</v>
      </c>
      <c r="H150" s="3">
        <v>20</v>
      </c>
      <c r="I150" s="3">
        <v>205</v>
      </c>
      <c r="J150" s="3">
        <v>5</v>
      </c>
      <c r="K150" s="3">
        <f t="shared" si="13"/>
        <v>230</v>
      </c>
      <c r="L150" s="68">
        <v>174250</v>
      </c>
      <c r="M150" s="58">
        <v>850</v>
      </c>
      <c r="N150" s="3">
        <f t="shared" si="14"/>
        <v>153750</v>
      </c>
      <c r="O150" s="58">
        <v>750</v>
      </c>
      <c r="P150" s="8" t="s">
        <v>65</v>
      </c>
      <c r="Q150" s="8">
        <v>40000</v>
      </c>
      <c r="R150" s="58">
        <v>120</v>
      </c>
      <c r="S150" s="6"/>
      <c r="T150" s="6"/>
      <c r="V150" s="139"/>
    </row>
    <row r="151" spans="1:22" x14ac:dyDescent="0.3">
      <c r="A151" s="8">
        <v>6</v>
      </c>
      <c r="B151" s="67" t="s">
        <v>204</v>
      </c>
      <c r="C151" s="3">
        <v>135</v>
      </c>
      <c r="D151" s="3">
        <v>0</v>
      </c>
      <c r="E151" s="3">
        <v>0</v>
      </c>
      <c r="F151" s="3">
        <v>0</v>
      </c>
      <c r="G151" s="3">
        <f t="shared" si="12"/>
        <v>135</v>
      </c>
      <c r="H151" s="3">
        <v>15</v>
      </c>
      <c r="I151" s="3">
        <v>115</v>
      </c>
      <c r="J151" s="3">
        <v>5</v>
      </c>
      <c r="K151" s="3">
        <f t="shared" si="13"/>
        <v>135</v>
      </c>
      <c r="L151" s="68">
        <v>92000</v>
      </c>
      <c r="M151" s="58">
        <v>800</v>
      </c>
      <c r="N151" s="3">
        <f t="shared" si="14"/>
        <v>80500</v>
      </c>
      <c r="O151" s="58">
        <v>700</v>
      </c>
      <c r="P151" s="8" t="s">
        <v>65</v>
      </c>
      <c r="Q151" s="8">
        <v>40000</v>
      </c>
      <c r="R151" s="58">
        <v>190</v>
      </c>
      <c r="S151" s="6"/>
      <c r="T151" s="6"/>
      <c r="V151" s="139"/>
    </row>
    <row r="152" spans="1:22" x14ac:dyDescent="0.3">
      <c r="A152" s="8">
        <v>7</v>
      </c>
      <c r="B152" s="67" t="s">
        <v>205</v>
      </c>
      <c r="C152" s="3">
        <v>222</v>
      </c>
      <c r="D152" s="3">
        <v>0</v>
      </c>
      <c r="E152" s="3">
        <v>0</v>
      </c>
      <c r="F152" s="3">
        <v>0</v>
      </c>
      <c r="G152" s="3">
        <f t="shared" si="12"/>
        <v>222</v>
      </c>
      <c r="H152" s="3">
        <v>2</v>
      </c>
      <c r="I152" s="3">
        <v>213</v>
      </c>
      <c r="J152" s="3">
        <v>7</v>
      </c>
      <c r="K152" s="3">
        <f t="shared" si="13"/>
        <v>222</v>
      </c>
      <c r="L152" s="68">
        <v>170400</v>
      </c>
      <c r="M152" s="58">
        <v>800</v>
      </c>
      <c r="N152" s="3">
        <f t="shared" si="14"/>
        <v>149100</v>
      </c>
      <c r="O152" s="58">
        <v>700</v>
      </c>
      <c r="P152" s="8" t="s">
        <v>65</v>
      </c>
      <c r="Q152" s="8">
        <v>40000</v>
      </c>
      <c r="R152" s="58">
        <v>200</v>
      </c>
      <c r="S152" s="6"/>
      <c r="T152" s="6"/>
      <c r="V152" s="139"/>
    </row>
    <row r="153" spans="1:22" x14ac:dyDescent="0.3">
      <c r="A153" s="8">
        <v>8</v>
      </c>
      <c r="B153" s="67" t="s">
        <v>206</v>
      </c>
      <c r="C153" s="3">
        <v>207</v>
      </c>
      <c r="D153" s="3">
        <v>0</v>
      </c>
      <c r="E153" s="3">
        <v>0</v>
      </c>
      <c r="F153" s="3">
        <v>0</v>
      </c>
      <c r="G153" s="3">
        <f t="shared" si="12"/>
        <v>207</v>
      </c>
      <c r="H153" s="3">
        <v>0</v>
      </c>
      <c r="I153" s="3">
        <v>204</v>
      </c>
      <c r="J153" s="3">
        <v>3</v>
      </c>
      <c r="K153" s="3">
        <f t="shared" si="13"/>
        <v>207</v>
      </c>
      <c r="L153" s="68">
        <v>163200</v>
      </c>
      <c r="M153" s="58">
        <v>800</v>
      </c>
      <c r="N153" s="3">
        <f t="shared" si="14"/>
        <v>153000</v>
      </c>
      <c r="O153" s="58">
        <v>750</v>
      </c>
      <c r="P153" s="8" t="s">
        <v>65</v>
      </c>
      <c r="Q153" s="8">
        <v>40000</v>
      </c>
      <c r="R153" s="58">
        <v>200</v>
      </c>
      <c r="S153" s="6"/>
      <c r="T153" s="6"/>
      <c r="V153" s="139"/>
    </row>
    <row r="154" spans="1:22" x14ac:dyDescent="0.3">
      <c r="A154" s="8">
        <v>9</v>
      </c>
      <c r="B154" s="67" t="s">
        <v>207</v>
      </c>
      <c r="C154" s="3">
        <v>199</v>
      </c>
      <c r="D154" s="3">
        <v>0</v>
      </c>
      <c r="E154" s="3">
        <v>0</v>
      </c>
      <c r="F154" s="3">
        <v>0</v>
      </c>
      <c r="G154" s="3">
        <f t="shared" si="12"/>
        <v>199</v>
      </c>
      <c r="H154" s="3">
        <v>13</v>
      </c>
      <c r="I154" s="3">
        <v>181</v>
      </c>
      <c r="J154" s="3">
        <v>5</v>
      </c>
      <c r="K154" s="3">
        <f t="shared" si="13"/>
        <v>199</v>
      </c>
      <c r="L154" s="68">
        <v>144800</v>
      </c>
      <c r="M154" s="58">
        <v>800</v>
      </c>
      <c r="N154" s="3">
        <f t="shared" si="14"/>
        <v>135750</v>
      </c>
      <c r="O154" s="58">
        <v>750</v>
      </c>
      <c r="P154" s="8" t="s">
        <v>65</v>
      </c>
      <c r="Q154" s="8">
        <v>40000</v>
      </c>
      <c r="R154" s="58">
        <v>205</v>
      </c>
      <c r="S154" s="6"/>
      <c r="T154" s="6"/>
      <c r="V154" s="139"/>
    </row>
    <row r="155" spans="1:22" x14ac:dyDescent="0.3">
      <c r="A155" s="8">
        <v>10</v>
      </c>
      <c r="B155" s="67" t="s">
        <v>209</v>
      </c>
      <c r="C155" s="3">
        <v>222</v>
      </c>
      <c r="D155" s="3">
        <v>0</v>
      </c>
      <c r="E155" s="3">
        <v>0</v>
      </c>
      <c r="F155" s="3">
        <v>0</v>
      </c>
      <c r="G155" s="3">
        <f t="shared" si="12"/>
        <v>222</v>
      </c>
      <c r="H155" s="3">
        <v>12</v>
      </c>
      <c r="I155" s="3">
        <v>206</v>
      </c>
      <c r="J155" s="3">
        <v>4</v>
      </c>
      <c r="K155" s="3">
        <f>H155+I155+J155</f>
        <v>222</v>
      </c>
      <c r="L155" s="68">
        <v>164800</v>
      </c>
      <c r="M155" s="58">
        <v>800</v>
      </c>
      <c r="N155" s="3">
        <f t="shared" si="14"/>
        <v>154500</v>
      </c>
      <c r="O155" s="58">
        <v>750</v>
      </c>
      <c r="P155" s="8" t="s">
        <v>65</v>
      </c>
      <c r="Q155" s="8">
        <v>40000</v>
      </c>
      <c r="R155" s="58">
        <v>195</v>
      </c>
      <c r="S155" s="6"/>
      <c r="T155" s="6"/>
      <c r="V155" s="139"/>
    </row>
    <row r="156" spans="1:22" x14ac:dyDescent="0.3">
      <c r="A156" s="6"/>
      <c r="B156" s="67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8"/>
      <c r="Q156" s="8"/>
      <c r="R156" s="6"/>
      <c r="S156" s="6"/>
      <c r="T156" s="6"/>
    </row>
    <row r="157" spans="1:22" x14ac:dyDescent="0.3">
      <c r="A157" s="6"/>
      <c r="B157" s="41" t="s">
        <v>3</v>
      </c>
      <c r="C157" s="7">
        <f t="shared" ref="C157:J157" si="15">SUM(C146:C156)</f>
        <v>2078</v>
      </c>
      <c r="D157" s="7">
        <f t="shared" si="15"/>
        <v>0</v>
      </c>
      <c r="E157" s="7">
        <f>SUM(E146:E156)</f>
        <v>0</v>
      </c>
      <c r="F157" s="7">
        <f t="shared" si="15"/>
        <v>0</v>
      </c>
      <c r="G157" s="7">
        <f t="shared" si="15"/>
        <v>2078</v>
      </c>
      <c r="H157" s="47">
        <f t="shared" si="15"/>
        <v>102.18</v>
      </c>
      <c r="I157" s="7">
        <f t="shared" si="15"/>
        <v>1928</v>
      </c>
      <c r="J157" s="47">
        <f t="shared" si="15"/>
        <v>47.82</v>
      </c>
      <c r="K157" s="7">
        <f>SUM(K146:K156)</f>
        <v>2078</v>
      </c>
      <c r="L157" s="40">
        <f>SUM(L146:L156)</f>
        <v>1562250</v>
      </c>
      <c r="M157" s="63">
        <f>SUM(M146:M155)/10</f>
        <v>810</v>
      </c>
      <c r="N157" s="3">
        <f>SUM(N146:N156)</f>
        <v>1412750</v>
      </c>
      <c r="O157" s="58">
        <f>SUM(O146:O155)/10</f>
        <v>730</v>
      </c>
      <c r="P157" s="8" t="s">
        <v>65</v>
      </c>
      <c r="Q157" s="8">
        <f>SUM(Q146:Q155)/10</f>
        <v>40000</v>
      </c>
      <c r="R157" s="40">
        <f>SUM(R146:R156)</f>
        <v>1997</v>
      </c>
      <c r="S157" s="6"/>
      <c r="T157" s="6"/>
    </row>
    <row r="159" spans="1:22" x14ac:dyDescent="0.3">
      <c r="A159" s="16" t="s">
        <v>46</v>
      </c>
      <c r="O159" s="419" t="str">
        <f>O118</f>
        <v>Bermani Ulu Raya, 31 Desember 2023</v>
      </c>
      <c r="P159" s="419"/>
      <c r="Q159" s="419"/>
      <c r="R159" s="419"/>
      <c r="S159" s="419"/>
      <c r="T159" s="419"/>
    </row>
    <row r="160" spans="1:22" x14ac:dyDescent="0.3">
      <c r="O160" s="419" t="s">
        <v>2</v>
      </c>
      <c r="P160" s="419"/>
      <c r="Q160" s="419"/>
      <c r="R160" s="419"/>
      <c r="S160" s="419"/>
      <c r="T160" s="419"/>
    </row>
    <row r="161" spans="1:20" x14ac:dyDescent="0.3">
      <c r="B161" s="315" t="s">
        <v>325</v>
      </c>
    </row>
    <row r="162" spans="1:20" x14ac:dyDescent="0.3">
      <c r="B162" s="306"/>
    </row>
    <row r="163" spans="1:20" x14ac:dyDescent="0.3">
      <c r="B163" s="20"/>
      <c r="O163" s="428" t="str">
        <f>O122</f>
        <v>NOVIAN HADIANTO, S.Hut</v>
      </c>
      <c r="P163" s="428"/>
      <c r="Q163" s="428"/>
      <c r="R163" s="428"/>
      <c r="S163" s="428"/>
      <c r="T163" s="428"/>
    </row>
    <row r="164" spans="1:20" x14ac:dyDescent="0.3">
      <c r="O164" s="419" t="str">
        <f>O123</f>
        <v>NIP. 19810427 201402 1 001</v>
      </c>
      <c r="P164" s="419"/>
      <c r="Q164" s="419"/>
      <c r="R164" s="419"/>
      <c r="S164" s="419"/>
      <c r="T164" s="419"/>
    </row>
    <row r="165" spans="1:20" x14ac:dyDescent="0.3">
      <c r="O165" s="70"/>
      <c r="R165" s="70"/>
      <c r="S165" s="70"/>
      <c r="T165" s="70"/>
    </row>
    <row r="166" spans="1:20" x14ac:dyDescent="0.3">
      <c r="O166" s="70"/>
      <c r="R166" s="70"/>
      <c r="S166" s="70"/>
      <c r="T166" s="70"/>
    </row>
    <row r="167" spans="1:20" x14ac:dyDescent="0.3">
      <c r="O167" s="70"/>
      <c r="R167" s="70"/>
      <c r="S167" s="70"/>
      <c r="T167" s="70"/>
    </row>
    <row r="168" spans="1:20" x14ac:dyDescent="0.3">
      <c r="O168" s="70"/>
      <c r="R168" s="70"/>
      <c r="S168" s="70"/>
      <c r="T168" s="70"/>
    </row>
    <row r="170" spans="1:20" x14ac:dyDescent="0.3">
      <c r="A170" s="16" t="s">
        <v>96</v>
      </c>
    </row>
    <row r="171" spans="1:20" x14ac:dyDescent="0.3">
      <c r="A171" s="441" t="s">
        <v>93</v>
      </c>
      <c r="B171" s="460"/>
      <c r="C171" s="460"/>
      <c r="D171" s="460"/>
      <c r="E171" s="460"/>
      <c r="F171" s="460"/>
      <c r="G171" s="460"/>
      <c r="H171" s="460"/>
      <c r="I171" s="460"/>
      <c r="J171" s="460"/>
      <c r="K171" s="460"/>
      <c r="L171" s="460"/>
      <c r="M171" s="460"/>
      <c r="N171" s="460"/>
      <c r="O171" s="460"/>
      <c r="P171" s="460"/>
      <c r="Q171" s="460"/>
      <c r="R171" s="460"/>
      <c r="S171" s="460"/>
      <c r="T171" s="447"/>
    </row>
    <row r="172" spans="1:20" x14ac:dyDescent="0.3">
      <c r="A172" s="444" t="s">
        <v>4</v>
      </c>
      <c r="B172" s="461"/>
      <c r="C172" s="461"/>
      <c r="D172" s="461"/>
      <c r="E172" s="461"/>
      <c r="F172" s="461"/>
      <c r="G172" s="461"/>
      <c r="H172" s="461"/>
      <c r="I172" s="461"/>
      <c r="J172" s="461"/>
      <c r="K172" s="461"/>
      <c r="L172" s="461"/>
      <c r="M172" s="461"/>
      <c r="N172" s="461"/>
      <c r="O172" s="461"/>
      <c r="P172" s="461"/>
      <c r="Q172" s="461"/>
      <c r="R172" s="461"/>
      <c r="S172" s="461"/>
      <c r="T172" s="445"/>
    </row>
    <row r="173" spans="1:20" x14ac:dyDescent="0.3">
      <c r="N173" s="18"/>
    </row>
    <row r="174" spans="1:20" x14ac:dyDescent="0.3">
      <c r="A174" s="19" t="s">
        <v>5</v>
      </c>
      <c r="B174" s="19"/>
      <c r="C174" s="19" t="s">
        <v>79</v>
      </c>
      <c r="D174" s="19"/>
      <c r="L174" s="20"/>
      <c r="N174" s="20"/>
      <c r="Q174" s="70" t="s">
        <v>42</v>
      </c>
      <c r="S174" s="16" t="str">
        <f>S6</f>
        <v>: 2023</v>
      </c>
    </row>
    <row r="175" spans="1:20" x14ac:dyDescent="0.3">
      <c r="A175" s="16" t="s">
        <v>9</v>
      </c>
      <c r="C175" s="16" t="str">
        <f>C134</f>
        <v>: BERMANI ULU RAYA</v>
      </c>
      <c r="Q175" s="70" t="s">
        <v>43</v>
      </c>
      <c r="S175" s="16" t="s">
        <v>45</v>
      </c>
    </row>
    <row r="176" spans="1:20" x14ac:dyDescent="0.3">
      <c r="A176" s="16" t="s">
        <v>6</v>
      </c>
      <c r="C176" s="16" t="s">
        <v>99</v>
      </c>
      <c r="Q176" s="70" t="s">
        <v>44</v>
      </c>
      <c r="S176" s="16" t="str">
        <f>S8</f>
        <v>: IV ( Empat )</v>
      </c>
    </row>
    <row r="177" spans="1:20" x14ac:dyDescent="0.3">
      <c r="A177" s="16" t="s">
        <v>7</v>
      </c>
      <c r="C177" s="16" t="s">
        <v>41</v>
      </c>
    </row>
    <row r="179" spans="1:20" x14ac:dyDescent="0.3">
      <c r="A179" s="424" t="s">
        <v>8</v>
      </c>
      <c r="B179" s="424" t="s">
        <v>91</v>
      </c>
      <c r="C179" s="22" t="s">
        <v>10</v>
      </c>
      <c r="D179" s="433" t="s">
        <v>15</v>
      </c>
      <c r="E179" s="422"/>
      <c r="F179" s="422"/>
      <c r="G179" s="422"/>
      <c r="H179" s="422"/>
      <c r="I179" s="422"/>
      <c r="J179" s="422"/>
      <c r="K179" s="423"/>
      <c r="L179" s="431" t="s">
        <v>28</v>
      </c>
      <c r="M179" s="432"/>
      <c r="N179" s="431" t="s">
        <v>28</v>
      </c>
      <c r="O179" s="432"/>
      <c r="P179" s="22"/>
      <c r="Q179" s="381"/>
      <c r="R179" s="421" t="s">
        <v>35</v>
      </c>
      <c r="S179" s="427"/>
      <c r="T179" s="424" t="s">
        <v>39</v>
      </c>
    </row>
    <row r="180" spans="1:20" x14ac:dyDescent="0.3">
      <c r="A180" s="425"/>
      <c r="B180" s="425"/>
      <c r="C180" s="24" t="s">
        <v>11</v>
      </c>
      <c r="D180" s="421" t="s">
        <v>16</v>
      </c>
      <c r="E180" s="422"/>
      <c r="F180" s="422"/>
      <c r="G180" s="423"/>
      <c r="H180" s="433" t="s">
        <v>23</v>
      </c>
      <c r="I180" s="422"/>
      <c r="J180" s="422"/>
      <c r="K180" s="423"/>
      <c r="L180" s="434" t="s">
        <v>29</v>
      </c>
      <c r="M180" s="435"/>
      <c r="N180" s="434" t="s">
        <v>29</v>
      </c>
      <c r="O180" s="435"/>
      <c r="P180" s="24"/>
      <c r="Q180" s="26" t="s">
        <v>416</v>
      </c>
      <c r="R180" s="429" t="s">
        <v>36</v>
      </c>
      <c r="S180" s="430"/>
      <c r="T180" s="425"/>
    </row>
    <row r="181" spans="1:20" x14ac:dyDescent="0.3">
      <c r="A181" s="425"/>
      <c r="B181" s="425"/>
      <c r="C181" s="26" t="s">
        <v>12</v>
      </c>
      <c r="D181" s="23"/>
      <c r="E181" s="27"/>
      <c r="F181" s="23"/>
      <c r="G181" s="23"/>
      <c r="H181" s="23"/>
      <c r="I181" s="23"/>
      <c r="J181" s="23"/>
      <c r="K181" s="23"/>
      <c r="L181" s="421" t="s">
        <v>30</v>
      </c>
      <c r="M181" s="427"/>
      <c r="N181" s="421" t="s">
        <v>30</v>
      </c>
      <c r="O181" s="427"/>
      <c r="P181" s="24" t="s">
        <v>34</v>
      </c>
      <c r="Q181" s="24" t="s">
        <v>417</v>
      </c>
      <c r="R181" s="22"/>
      <c r="S181" s="22"/>
      <c r="T181" s="425"/>
    </row>
    <row r="182" spans="1:20" x14ac:dyDescent="0.3">
      <c r="A182" s="425"/>
      <c r="B182" s="425"/>
      <c r="C182" s="26" t="s">
        <v>13</v>
      </c>
      <c r="D182" s="24" t="s">
        <v>17</v>
      </c>
      <c r="E182" s="28" t="s">
        <v>17</v>
      </c>
      <c r="F182" s="24" t="s">
        <v>20</v>
      </c>
      <c r="G182" s="24" t="s">
        <v>22</v>
      </c>
      <c r="H182" s="24" t="s">
        <v>24</v>
      </c>
      <c r="I182" s="24" t="s">
        <v>25</v>
      </c>
      <c r="J182" s="24" t="s">
        <v>26</v>
      </c>
      <c r="K182" s="24" t="s">
        <v>22</v>
      </c>
      <c r="L182" s="429" t="s">
        <v>14</v>
      </c>
      <c r="M182" s="430"/>
      <c r="N182" s="429" t="s">
        <v>33</v>
      </c>
      <c r="O182" s="430"/>
      <c r="P182" s="24" t="s">
        <v>28</v>
      </c>
      <c r="Q182" s="24" t="s">
        <v>418</v>
      </c>
      <c r="R182" s="24" t="s">
        <v>37</v>
      </c>
      <c r="S182" s="24" t="s">
        <v>38</v>
      </c>
      <c r="T182" s="425"/>
    </row>
    <row r="183" spans="1:20" x14ac:dyDescent="0.3">
      <c r="A183" s="425"/>
      <c r="B183" s="425"/>
      <c r="C183" s="26" t="s">
        <v>14</v>
      </c>
      <c r="D183" s="24" t="s">
        <v>18</v>
      </c>
      <c r="E183" s="28" t="s">
        <v>19</v>
      </c>
      <c r="F183" s="24" t="s">
        <v>21</v>
      </c>
      <c r="G183" s="24"/>
      <c r="H183" s="24"/>
      <c r="I183" s="24"/>
      <c r="J183" s="24" t="s">
        <v>27</v>
      </c>
      <c r="K183" s="24"/>
      <c r="L183" s="22" t="s">
        <v>22</v>
      </c>
      <c r="M183" s="22" t="s">
        <v>31</v>
      </c>
      <c r="N183" s="22" t="s">
        <v>22</v>
      </c>
      <c r="O183" s="22" t="s">
        <v>31</v>
      </c>
      <c r="P183" s="24"/>
      <c r="Q183" s="24"/>
      <c r="R183" s="25"/>
      <c r="S183" s="25"/>
      <c r="T183" s="425"/>
    </row>
    <row r="184" spans="1:20" ht="20.100000000000001" customHeight="1" x14ac:dyDescent="0.3">
      <c r="A184" s="426"/>
      <c r="B184" s="426"/>
      <c r="C184" s="29"/>
      <c r="D184" s="30"/>
      <c r="E184" s="31"/>
      <c r="F184" s="30"/>
      <c r="G184" s="30"/>
      <c r="H184" s="30"/>
      <c r="I184" s="30"/>
      <c r="J184" s="30"/>
      <c r="K184" s="30"/>
      <c r="L184" s="32" t="s">
        <v>29</v>
      </c>
      <c r="M184" s="33" t="s">
        <v>32</v>
      </c>
      <c r="N184" s="32" t="s">
        <v>29</v>
      </c>
      <c r="O184" s="33" t="s">
        <v>32</v>
      </c>
      <c r="P184" s="33"/>
      <c r="Q184" s="33"/>
      <c r="R184" s="30"/>
      <c r="S184" s="30"/>
      <c r="T184" s="426"/>
    </row>
    <row r="185" spans="1:20" x14ac:dyDescent="0.3">
      <c r="A185" s="8">
        <v>1</v>
      </c>
      <c r="B185" s="8">
        <v>2</v>
      </c>
      <c r="C185" s="8">
        <v>3</v>
      </c>
      <c r="D185" s="8">
        <v>4</v>
      </c>
      <c r="E185" s="8">
        <v>5</v>
      </c>
      <c r="F185" s="8">
        <v>6</v>
      </c>
      <c r="G185" s="8" t="s">
        <v>0</v>
      </c>
      <c r="H185" s="8">
        <v>8</v>
      </c>
      <c r="I185" s="8">
        <v>9</v>
      </c>
      <c r="J185" s="8">
        <v>10</v>
      </c>
      <c r="K185" s="8" t="s">
        <v>1</v>
      </c>
      <c r="L185" s="8">
        <v>12</v>
      </c>
      <c r="M185" s="8">
        <v>13</v>
      </c>
      <c r="N185" s="8">
        <v>14</v>
      </c>
      <c r="O185" s="8">
        <v>15</v>
      </c>
      <c r="P185" s="8">
        <v>16</v>
      </c>
      <c r="Q185" s="8"/>
      <c r="R185" s="8">
        <v>17</v>
      </c>
      <c r="S185" s="8">
        <v>18</v>
      </c>
      <c r="T185" s="8">
        <v>19</v>
      </c>
    </row>
    <row r="186" spans="1:20" x14ac:dyDescent="0.3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7"/>
      <c r="P186" s="8"/>
      <c r="Q186" s="8"/>
      <c r="R186" s="6"/>
      <c r="S186" s="6"/>
      <c r="T186" s="6"/>
    </row>
    <row r="187" spans="1:20" x14ac:dyDescent="0.3">
      <c r="A187" s="8">
        <v>1</v>
      </c>
      <c r="B187" s="67" t="s">
        <v>201</v>
      </c>
      <c r="C187" s="3">
        <v>0</v>
      </c>
      <c r="D187" s="3">
        <v>0</v>
      </c>
      <c r="E187" s="3">
        <v>0</v>
      </c>
      <c r="F187" s="3">
        <v>0</v>
      </c>
      <c r="G187" s="3">
        <f>C187+E187-F187</f>
        <v>0</v>
      </c>
      <c r="H187" s="3">
        <v>0</v>
      </c>
      <c r="I187" s="3">
        <v>0</v>
      </c>
      <c r="J187" s="3">
        <v>0</v>
      </c>
      <c r="K187" s="3">
        <f>H187+I187+J187</f>
        <v>0</v>
      </c>
      <c r="L187" s="44">
        <v>0</v>
      </c>
      <c r="M187" s="6">
        <v>0</v>
      </c>
      <c r="N187" s="3">
        <f>I187*O187</f>
        <v>0</v>
      </c>
      <c r="O187" s="6">
        <v>0</v>
      </c>
      <c r="P187" s="8" t="s">
        <v>66</v>
      </c>
      <c r="Q187" s="8">
        <v>0</v>
      </c>
      <c r="R187" s="13">
        <v>0</v>
      </c>
      <c r="S187" s="6"/>
      <c r="T187" s="6"/>
    </row>
    <row r="188" spans="1:20" x14ac:dyDescent="0.3">
      <c r="A188" s="8">
        <v>2</v>
      </c>
      <c r="B188" s="67" t="s">
        <v>202</v>
      </c>
      <c r="C188" s="3">
        <v>0</v>
      </c>
      <c r="D188" s="3">
        <v>0</v>
      </c>
      <c r="E188" s="3">
        <v>0</v>
      </c>
      <c r="F188" s="3">
        <v>0</v>
      </c>
      <c r="G188" s="3">
        <f t="shared" ref="G188:G196" si="16">C188+E188-F188</f>
        <v>0</v>
      </c>
      <c r="H188" s="3">
        <v>0</v>
      </c>
      <c r="I188" s="3">
        <v>0</v>
      </c>
      <c r="J188" s="3">
        <v>0</v>
      </c>
      <c r="K188" s="3">
        <f t="shared" ref="K188:K196" si="17">H188+I188+J188</f>
        <v>0</v>
      </c>
      <c r="L188" s="44">
        <v>0</v>
      </c>
      <c r="M188" s="6">
        <v>0</v>
      </c>
      <c r="N188" s="3">
        <f t="shared" ref="N188:N196" si="18">I188*O188</f>
        <v>0</v>
      </c>
      <c r="O188" s="6">
        <v>0</v>
      </c>
      <c r="P188" s="8" t="s">
        <v>66</v>
      </c>
      <c r="Q188" s="8">
        <v>0</v>
      </c>
      <c r="R188" s="13">
        <v>0</v>
      </c>
      <c r="S188" s="6"/>
      <c r="T188" s="6"/>
    </row>
    <row r="189" spans="1:20" x14ac:dyDescent="0.3">
      <c r="A189" s="8">
        <v>3</v>
      </c>
      <c r="B189" s="67" t="s">
        <v>203</v>
      </c>
      <c r="C189" s="3">
        <v>0</v>
      </c>
      <c r="D189" s="3">
        <v>0</v>
      </c>
      <c r="E189" s="3">
        <v>0</v>
      </c>
      <c r="F189" s="3">
        <v>0</v>
      </c>
      <c r="G189" s="3">
        <f t="shared" si="16"/>
        <v>0</v>
      </c>
      <c r="H189" s="3">
        <v>0</v>
      </c>
      <c r="I189" s="3">
        <v>0</v>
      </c>
      <c r="J189" s="3">
        <v>0</v>
      </c>
      <c r="K189" s="3">
        <f t="shared" si="17"/>
        <v>0</v>
      </c>
      <c r="L189" s="44">
        <v>0</v>
      </c>
      <c r="M189" s="6">
        <v>0</v>
      </c>
      <c r="N189" s="3">
        <f t="shared" si="18"/>
        <v>0</v>
      </c>
      <c r="O189" s="6">
        <v>0</v>
      </c>
      <c r="P189" s="8" t="s">
        <v>66</v>
      </c>
      <c r="Q189" s="8">
        <v>0</v>
      </c>
      <c r="R189" s="13">
        <v>0</v>
      </c>
      <c r="S189" s="6"/>
      <c r="T189" s="6"/>
    </row>
    <row r="190" spans="1:20" x14ac:dyDescent="0.3">
      <c r="A190" s="8">
        <v>4</v>
      </c>
      <c r="B190" s="138" t="s">
        <v>208</v>
      </c>
      <c r="C190" s="64">
        <v>0</v>
      </c>
      <c r="D190" s="3">
        <v>0</v>
      </c>
      <c r="E190" s="3">
        <v>0</v>
      </c>
      <c r="F190" s="64">
        <v>0</v>
      </c>
      <c r="G190" s="64">
        <f t="shared" si="16"/>
        <v>0</v>
      </c>
      <c r="H190" s="3">
        <v>0</v>
      </c>
      <c r="I190" s="3">
        <v>0</v>
      </c>
      <c r="J190" s="3">
        <v>0</v>
      </c>
      <c r="K190" s="3">
        <f t="shared" si="17"/>
        <v>0</v>
      </c>
      <c r="L190" s="44">
        <v>0</v>
      </c>
      <c r="M190" s="6">
        <v>0</v>
      </c>
      <c r="N190" s="3">
        <f t="shared" si="18"/>
        <v>0</v>
      </c>
      <c r="O190" s="6">
        <v>0</v>
      </c>
      <c r="P190" s="8" t="s">
        <v>66</v>
      </c>
      <c r="Q190" s="8">
        <v>0</v>
      </c>
      <c r="R190" s="6">
        <v>0</v>
      </c>
      <c r="S190" s="6"/>
      <c r="T190" s="6"/>
    </row>
    <row r="191" spans="1:20" x14ac:dyDescent="0.3">
      <c r="A191" s="8">
        <v>5</v>
      </c>
      <c r="B191" s="67" t="s">
        <v>313</v>
      </c>
      <c r="C191" s="3">
        <v>0</v>
      </c>
      <c r="D191" s="3">
        <v>0</v>
      </c>
      <c r="E191" s="3">
        <v>0</v>
      </c>
      <c r="F191" s="3">
        <v>0</v>
      </c>
      <c r="G191" s="3">
        <f t="shared" si="16"/>
        <v>0</v>
      </c>
      <c r="H191" s="3">
        <v>0</v>
      </c>
      <c r="I191" s="3">
        <v>0</v>
      </c>
      <c r="J191" s="3">
        <v>0</v>
      </c>
      <c r="K191" s="3">
        <f t="shared" si="17"/>
        <v>0</v>
      </c>
      <c r="L191" s="44">
        <v>0</v>
      </c>
      <c r="M191" s="6">
        <v>0</v>
      </c>
      <c r="N191" s="3">
        <f t="shared" si="18"/>
        <v>0</v>
      </c>
      <c r="O191" s="6">
        <v>0</v>
      </c>
      <c r="P191" s="8" t="s">
        <v>66</v>
      </c>
      <c r="Q191" s="8">
        <v>0</v>
      </c>
      <c r="R191" s="6">
        <v>0</v>
      </c>
      <c r="S191" s="6"/>
      <c r="T191" s="6"/>
    </row>
    <row r="192" spans="1:20" x14ac:dyDescent="0.3">
      <c r="A192" s="8">
        <v>6</v>
      </c>
      <c r="B192" s="67" t="s">
        <v>204</v>
      </c>
      <c r="C192" s="3">
        <v>0</v>
      </c>
      <c r="D192" s="3">
        <v>0</v>
      </c>
      <c r="E192" s="3">
        <v>0</v>
      </c>
      <c r="F192" s="3">
        <v>0</v>
      </c>
      <c r="G192" s="3">
        <f t="shared" si="16"/>
        <v>0</v>
      </c>
      <c r="H192" s="3">
        <v>0</v>
      </c>
      <c r="I192" s="3">
        <v>0</v>
      </c>
      <c r="J192" s="3">
        <v>0</v>
      </c>
      <c r="K192" s="3">
        <f t="shared" si="17"/>
        <v>0</v>
      </c>
      <c r="L192" s="44">
        <v>0</v>
      </c>
      <c r="M192" s="6">
        <v>0</v>
      </c>
      <c r="N192" s="3">
        <f t="shared" si="18"/>
        <v>0</v>
      </c>
      <c r="O192" s="6">
        <v>0</v>
      </c>
      <c r="P192" s="8" t="s">
        <v>66</v>
      </c>
      <c r="Q192" s="8">
        <v>0</v>
      </c>
      <c r="R192" s="6">
        <v>0</v>
      </c>
      <c r="S192" s="6"/>
      <c r="T192" s="6"/>
    </row>
    <row r="193" spans="1:20" x14ac:dyDescent="0.3">
      <c r="A193" s="8">
        <v>7</v>
      </c>
      <c r="B193" s="67" t="s">
        <v>205</v>
      </c>
      <c r="C193" s="3">
        <v>0</v>
      </c>
      <c r="D193" s="3">
        <v>0</v>
      </c>
      <c r="E193" s="3">
        <v>0</v>
      </c>
      <c r="F193" s="3">
        <v>0</v>
      </c>
      <c r="G193" s="3">
        <f t="shared" si="16"/>
        <v>0</v>
      </c>
      <c r="H193" s="3">
        <v>0</v>
      </c>
      <c r="I193" s="3">
        <v>0</v>
      </c>
      <c r="J193" s="3">
        <v>0</v>
      </c>
      <c r="K193" s="3">
        <f t="shared" si="17"/>
        <v>0</v>
      </c>
      <c r="L193" s="44">
        <v>0</v>
      </c>
      <c r="M193" s="6">
        <v>0</v>
      </c>
      <c r="N193" s="3">
        <f t="shared" si="18"/>
        <v>0</v>
      </c>
      <c r="O193" s="6">
        <v>0</v>
      </c>
      <c r="P193" s="8" t="s">
        <v>66</v>
      </c>
      <c r="Q193" s="8">
        <v>0</v>
      </c>
      <c r="R193" s="6">
        <v>0</v>
      </c>
      <c r="S193" s="6"/>
      <c r="T193" s="6"/>
    </row>
    <row r="194" spans="1:20" x14ac:dyDescent="0.3">
      <c r="A194" s="8">
        <v>8</v>
      </c>
      <c r="B194" s="67" t="s">
        <v>206</v>
      </c>
      <c r="C194" s="64">
        <v>0</v>
      </c>
      <c r="D194" s="3">
        <v>0</v>
      </c>
      <c r="E194" s="3">
        <v>0</v>
      </c>
      <c r="F194" s="64">
        <v>0</v>
      </c>
      <c r="G194" s="64">
        <f t="shared" si="16"/>
        <v>0</v>
      </c>
      <c r="H194" s="3">
        <v>0</v>
      </c>
      <c r="I194" s="3">
        <v>0</v>
      </c>
      <c r="J194" s="64">
        <v>0</v>
      </c>
      <c r="K194" s="64">
        <f t="shared" si="17"/>
        <v>0</v>
      </c>
      <c r="L194" s="44">
        <v>0</v>
      </c>
      <c r="M194" s="6">
        <v>0</v>
      </c>
      <c r="N194" s="3">
        <f t="shared" si="18"/>
        <v>0</v>
      </c>
      <c r="O194" s="6">
        <v>0</v>
      </c>
      <c r="P194" s="8" t="s">
        <v>66</v>
      </c>
      <c r="Q194" s="8">
        <v>0</v>
      </c>
      <c r="R194" s="6">
        <v>0</v>
      </c>
      <c r="S194" s="6"/>
      <c r="T194" s="6"/>
    </row>
    <row r="195" spans="1:20" x14ac:dyDescent="0.3">
      <c r="A195" s="8">
        <v>9</v>
      </c>
      <c r="B195" s="67" t="s">
        <v>207</v>
      </c>
      <c r="C195" s="3">
        <v>0</v>
      </c>
      <c r="D195" s="3">
        <v>0</v>
      </c>
      <c r="E195" s="3">
        <v>0</v>
      </c>
      <c r="F195" s="3">
        <v>0</v>
      </c>
      <c r="G195" s="3">
        <f t="shared" si="16"/>
        <v>0</v>
      </c>
      <c r="H195" s="3">
        <v>0</v>
      </c>
      <c r="I195" s="3">
        <v>0</v>
      </c>
      <c r="J195" s="3">
        <v>0</v>
      </c>
      <c r="K195" s="3">
        <f>H195+I195+J195</f>
        <v>0</v>
      </c>
      <c r="L195" s="44">
        <v>0</v>
      </c>
      <c r="M195" s="6">
        <v>0</v>
      </c>
      <c r="N195" s="3">
        <f t="shared" si="18"/>
        <v>0</v>
      </c>
      <c r="O195" s="6">
        <v>0</v>
      </c>
      <c r="P195" s="8" t="s">
        <v>66</v>
      </c>
      <c r="Q195" s="8">
        <v>0</v>
      </c>
      <c r="R195" s="6">
        <v>0</v>
      </c>
      <c r="S195" s="6"/>
      <c r="T195" s="6"/>
    </row>
    <row r="196" spans="1:20" x14ac:dyDescent="0.3">
      <c r="A196" s="8">
        <v>10</v>
      </c>
      <c r="B196" s="67" t="s">
        <v>209</v>
      </c>
      <c r="C196" s="3">
        <v>0</v>
      </c>
      <c r="D196" s="3">
        <v>0</v>
      </c>
      <c r="E196" s="3">
        <v>0</v>
      </c>
      <c r="F196" s="3">
        <v>0</v>
      </c>
      <c r="G196" s="3">
        <f t="shared" si="16"/>
        <v>0</v>
      </c>
      <c r="H196" s="3">
        <v>0</v>
      </c>
      <c r="I196" s="3">
        <v>0</v>
      </c>
      <c r="J196" s="3">
        <v>0</v>
      </c>
      <c r="K196" s="3">
        <f t="shared" si="17"/>
        <v>0</v>
      </c>
      <c r="L196" s="44">
        <v>0</v>
      </c>
      <c r="M196" s="6">
        <v>0</v>
      </c>
      <c r="N196" s="3">
        <f t="shared" si="18"/>
        <v>0</v>
      </c>
      <c r="O196" s="6">
        <v>0</v>
      </c>
      <c r="P196" s="8" t="s">
        <v>66</v>
      </c>
      <c r="Q196" s="8">
        <v>0</v>
      </c>
      <c r="R196" s="6">
        <v>0</v>
      </c>
      <c r="S196" s="6"/>
      <c r="T196" s="6"/>
    </row>
    <row r="197" spans="1:20" x14ac:dyDescent="0.3">
      <c r="A197" s="6"/>
      <c r="B197" s="67"/>
      <c r="C197" s="6"/>
      <c r="D197" s="6"/>
      <c r="E197" s="6"/>
      <c r="F197" s="6"/>
      <c r="G197" s="6"/>
      <c r="H197" s="6"/>
      <c r="I197" s="6"/>
      <c r="J197" s="6"/>
      <c r="K197" s="6"/>
      <c r="L197" s="7"/>
      <c r="M197" s="6"/>
      <c r="N197" s="6"/>
      <c r="O197" s="6"/>
      <c r="P197" s="8"/>
      <c r="Q197" s="8"/>
      <c r="R197" s="6"/>
      <c r="S197" s="6"/>
      <c r="T197" s="6"/>
    </row>
    <row r="198" spans="1:20" x14ac:dyDescent="0.3">
      <c r="A198" s="6"/>
      <c r="B198" s="41" t="s">
        <v>3</v>
      </c>
      <c r="C198" s="7">
        <f t="shared" ref="C198:J198" si="19">SUM(C187:C197)</f>
        <v>0</v>
      </c>
      <c r="D198" s="7">
        <f t="shared" si="19"/>
        <v>0</v>
      </c>
      <c r="E198" s="7">
        <f t="shared" si="19"/>
        <v>0</v>
      </c>
      <c r="F198" s="7">
        <f t="shared" si="19"/>
        <v>0</v>
      </c>
      <c r="G198" s="7">
        <f t="shared" si="19"/>
        <v>0</v>
      </c>
      <c r="H198" s="7">
        <f t="shared" si="19"/>
        <v>0</v>
      </c>
      <c r="I198" s="7">
        <f t="shared" si="19"/>
        <v>0</v>
      </c>
      <c r="J198" s="7">
        <f t="shared" si="19"/>
        <v>0</v>
      </c>
      <c r="K198" s="7">
        <f>SUM(K187:K197)</f>
        <v>0</v>
      </c>
      <c r="L198" s="7">
        <f>SUM(L187:L197)</f>
        <v>0</v>
      </c>
      <c r="M198" s="6">
        <f>SUM(M187:M196)/10</f>
        <v>0</v>
      </c>
      <c r="N198" s="3">
        <f>SUM(N187:N197)</f>
        <v>0</v>
      </c>
      <c r="O198" s="6">
        <f>SUM(O187:O196)/10</f>
        <v>0</v>
      </c>
      <c r="P198" s="8" t="s">
        <v>66</v>
      </c>
      <c r="Q198" s="8">
        <v>0</v>
      </c>
      <c r="R198" s="13">
        <f>SUM(R187:R197)</f>
        <v>0</v>
      </c>
      <c r="S198" s="6"/>
      <c r="T198" s="6"/>
    </row>
    <row r="200" spans="1:20" x14ac:dyDescent="0.3">
      <c r="A200" s="16" t="s">
        <v>46</v>
      </c>
      <c r="O200" s="419" t="str">
        <f>O159</f>
        <v>Bermani Ulu Raya, 31 Desember 2023</v>
      </c>
      <c r="P200" s="419"/>
      <c r="Q200" s="419"/>
      <c r="R200" s="419"/>
      <c r="S200" s="419"/>
      <c r="T200" s="419"/>
    </row>
    <row r="201" spans="1:20" x14ac:dyDescent="0.3">
      <c r="O201" s="419" t="s">
        <v>2</v>
      </c>
      <c r="P201" s="419"/>
      <c r="Q201" s="419"/>
      <c r="R201" s="419"/>
      <c r="S201" s="419"/>
      <c r="T201" s="419"/>
    </row>
    <row r="204" spans="1:20" x14ac:dyDescent="0.3">
      <c r="O204" s="428" t="str">
        <f>O163</f>
        <v>NOVIAN HADIANTO, S.Hut</v>
      </c>
      <c r="P204" s="428"/>
      <c r="Q204" s="428"/>
      <c r="R204" s="428"/>
      <c r="S204" s="428"/>
      <c r="T204" s="428"/>
    </row>
    <row r="205" spans="1:20" x14ac:dyDescent="0.3">
      <c r="O205" s="419" t="str">
        <f>O164</f>
        <v>NIP. 19810427 201402 1 001</v>
      </c>
      <c r="P205" s="419"/>
      <c r="Q205" s="419"/>
      <c r="R205" s="419"/>
      <c r="S205" s="419"/>
      <c r="T205" s="419"/>
    </row>
    <row r="206" spans="1:20" x14ac:dyDescent="0.3">
      <c r="O206" s="70"/>
      <c r="R206" s="70"/>
      <c r="S206" s="70"/>
      <c r="T206" s="70"/>
    </row>
    <row r="207" spans="1:20" x14ac:dyDescent="0.3">
      <c r="O207" s="70"/>
      <c r="R207" s="70"/>
      <c r="S207" s="70"/>
      <c r="T207" s="70"/>
    </row>
    <row r="208" spans="1:20" x14ac:dyDescent="0.3">
      <c r="O208" s="70"/>
      <c r="R208" s="70"/>
      <c r="S208" s="70"/>
      <c r="T208" s="70"/>
    </row>
    <row r="209" spans="1:20" x14ac:dyDescent="0.3">
      <c r="O209" s="70"/>
      <c r="R209" s="70"/>
      <c r="S209" s="70"/>
      <c r="T209" s="70"/>
    </row>
    <row r="210" spans="1:20" x14ac:dyDescent="0.3">
      <c r="O210" s="70"/>
      <c r="R210" s="70"/>
      <c r="S210" s="70"/>
      <c r="T210" s="70"/>
    </row>
    <row r="211" spans="1:20" x14ac:dyDescent="0.3">
      <c r="A211" s="16" t="s">
        <v>96</v>
      </c>
    </row>
    <row r="212" spans="1:20" x14ac:dyDescent="0.3">
      <c r="L212" s="17"/>
    </row>
    <row r="213" spans="1:20" x14ac:dyDescent="0.3">
      <c r="A213" s="441" t="s">
        <v>93</v>
      </c>
      <c r="B213" s="460"/>
      <c r="C213" s="460"/>
      <c r="D213" s="460"/>
      <c r="E213" s="460"/>
      <c r="F213" s="460"/>
      <c r="G213" s="460"/>
      <c r="H213" s="460"/>
      <c r="I213" s="460"/>
      <c r="J213" s="460"/>
      <c r="K213" s="460"/>
      <c r="L213" s="460"/>
      <c r="M213" s="460"/>
      <c r="N213" s="460"/>
      <c r="O213" s="460"/>
      <c r="P213" s="460"/>
      <c r="Q213" s="460"/>
      <c r="R213" s="460"/>
      <c r="S213" s="460"/>
      <c r="T213" s="447"/>
    </row>
    <row r="214" spans="1:20" x14ac:dyDescent="0.3">
      <c r="A214" s="444" t="s">
        <v>4</v>
      </c>
      <c r="B214" s="461"/>
      <c r="C214" s="461"/>
      <c r="D214" s="461"/>
      <c r="E214" s="461"/>
      <c r="F214" s="461"/>
      <c r="G214" s="461"/>
      <c r="H214" s="461"/>
      <c r="I214" s="461"/>
      <c r="J214" s="461"/>
      <c r="K214" s="461"/>
      <c r="L214" s="461"/>
      <c r="M214" s="461"/>
      <c r="N214" s="461"/>
      <c r="O214" s="461"/>
      <c r="P214" s="461"/>
      <c r="Q214" s="461"/>
      <c r="R214" s="461"/>
      <c r="S214" s="461"/>
      <c r="T214" s="445"/>
    </row>
    <row r="215" spans="1:20" ht="15" customHeight="1" x14ac:dyDescent="0.3">
      <c r="N215" s="18"/>
    </row>
    <row r="216" spans="1:20" ht="15" customHeight="1" x14ac:dyDescent="0.3">
      <c r="A216" s="19" t="s">
        <v>5</v>
      </c>
      <c r="B216" s="19"/>
      <c r="C216" s="19" t="s">
        <v>81</v>
      </c>
      <c r="D216" s="19"/>
      <c r="L216" s="20"/>
      <c r="N216" s="20"/>
      <c r="Q216" s="70" t="s">
        <v>42</v>
      </c>
      <c r="S216" s="16" t="str">
        <f>S6</f>
        <v>: 2023</v>
      </c>
    </row>
    <row r="217" spans="1:20" ht="15" customHeight="1" x14ac:dyDescent="0.3">
      <c r="A217" s="16" t="s">
        <v>9</v>
      </c>
      <c r="C217" s="16" t="str">
        <f>C175</f>
        <v>: BERMANI ULU RAYA</v>
      </c>
      <c r="Q217" s="70" t="s">
        <v>43</v>
      </c>
      <c r="S217" s="16" t="s">
        <v>45</v>
      </c>
    </row>
    <row r="218" spans="1:20" ht="15" customHeight="1" x14ac:dyDescent="0.3">
      <c r="A218" s="16" t="s">
        <v>6</v>
      </c>
      <c r="C218" s="16" t="s">
        <v>99</v>
      </c>
      <c r="Q218" s="70" t="s">
        <v>44</v>
      </c>
      <c r="S218" s="16" t="str">
        <f>S8</f>
        <v>: IV ( Empat )</v>
      </c>
    </row>
    <row r="219" spans="1:20" ht="15" customHeight="1" x14ac:dyDescent="0.3">
      <c r="A219" s="16" t="s">
        <v>7</v>
      </c>
      <c r="C219" s="16" t="s">
        <v>41</v>
      </c>
    </row>
    <row r="220" spans="1:20" ht="15" customHeight="1" x14ac:dyDescent="0.3"/>
    <row r="221" spans="1:20" x14ac:dyDescent="0.3">
      <c r="A221" s="424" t="s">
        <v>8</v>
      </c>
      <c r="B221" s="424" t="s">
        <v>91</v>
      </c>
      <c r="C221" s="22" t="s">
        <v>10</v>
      </c>
      <c r="D221" s="433" t="s">
        <v>15</v>
      </c>
      <c r="E221" s="422"/>
      <c r="F221" s="422"/>
      <c r="G221" s="422"/>
      <c r="H221" s="422"/>
      <c r="I221" s="422"/>
      <c r="J221" s="422"/>
      <c r="K221" s="423"/>
      <c r="L221" s="431" t="s">
        <v>28</v>
      </c>
      <c r="M221" s="432"/>
      <c r="N221" s="431" t="s">
        <v>28</v>
      </c>
      <c r="O221" s="432"/>
      <c r="P221" s="22"/>
      <c r="Q221" s="381"/>
      <c r="R221" s="421" t="s">
        <v>35</v>
      </c>
      <c r="S221" s="427"/>
      <c r="T221" s="424" t="s">
        <v>39</v>
      </c>
    </row>
    <row r="222" spans="1:20" x14ac:dyDescent="0.3">
      <c r="A222" s="425"/>
      <c r="B222" s="425"/>
      <c r="C222" s="24" t="s">
        <v>11</v>
      </c>
      <c r="D222" s="421" t="s">
        <v>16</v>
      </c>
      <c r="E222" s="422"/>
      <c r="F222" s="422"/>
      <c r="G222" s="423"/>
      <c r="H222" s="433" t="s">
        <v>23</v>
      </c>
      <c r="I222" s="422"/>
      <c r="J222" s="422"/>
      <c r="K222" s="423"/>
      <c r="L222" s="434" t="s">
        <v>29</v>
      </c>
      <c r="M222" s="435"/>
      <c r="N222" s="434" t="s">
        <v>29</v>
      </c>
      <c r="O222" s="435"/>
      <c r="P222" s="24"/>
      <c r="Q222" s="26" t="s">
        <v>416</v>
      </c>
      <c r="R222" s="429" t="s">
        <v>36</v>
      </c>
      <c r="S222" s="430"/>
      <c r="T222" s="425"/>
    </row>
    <row r="223" spans="1:20" x14ac:dyDescent="0.3">
      <c r="A223" s="425"/>
      <c r="B223" s="425"/>
      <c r="C223" s="26" t="s">
        <v>12</v>
      </c>
      <c r="D223" s="23"/>
      <c r="E223" s="27"/>
      <c r="F223" s="23"/>
      <c r="G223" s="23"/>
      <c r="H223" s="23"/>
      <c r="I223" s="23"/>
      <c r="J223" s="23"/>
      <c r="K223" s="23"/>
      <c r="L223" s="421" t="s">
        <v>30</v>
      </c>
      <c r="M223" s="427"/>
      <c r="N223" s="421" t="s">
        <v>30</v>
      </c>
      <c r="O223" s="427"/>
      <c r="P223" s="24" t="s">
        <v>34</v>
      </c>
      <c r="Q223" s="24" t="s">
        <v>417</v>
      </c>
      <c r="R223" s="22"/>
      <c r="S223" s="22"/>
      <c r="T223" s="425"/>
    </row>
    <row r="224" spans="1:20" x14ac:dyDescent="0.3">
      <c r="A224" s="425"/>
      <c r="B224" s="425"/>
      <c r="C224" s="26" t="s">
        <v>13</v>
      </c>
      <c r="D224" s="24" t="s">
        <v>17</v>
      </c>
      <c r="E224" s="28" t="s">
        <v>17</v>
      </c>
      <c r="F224" s="24" t="s">
        <v>20</v>
      </c>
      <c r="G224" s="24" t="s">
        <v>22</v>
      </c>
      <c r="H224" s="24" t="s">
        <v>24</v>
      </c>
      <c r="I224" s="24" t="s">
        <v>25</v>
      </c>
      <c r="J224" s="24" t="s">
        <v>26</v>
      </c>
      <c r="K224" s="24" t="s">
        <v>22</v>
      </c>
      <c r="L224" s="429" t="s">
        <v>14</v>
      </c>
      <c r="M224" s="430"/>
      <c r="N224" s="429" t="s">
        <v>33</v>
      </c>
      <c r="O224" s="430"/>
      <c r="P224" s="24" t="s">
        <v>28</v>
      </c>
      <c r="Q224" s="24" t="s">
        <v>418</v>
      </c>
      <c r="R224" s="24" t="s">
        <v>37</v>
      </c>
      <c r="S224" s="24" t="s">
        <v>38</v>
      </c>
      <c r="T224" s="425"/>
    </row>
    <row r="225" spans="1:20" x14ac:dyDescent="0.3">
      <c r="A225" s="425"/>
      <c r="B225" s="425"/>
      <c r="C225" s="26" t="s">
        <v>14</v>
      </c>
      <c r="D225" s="24" t="s">
        <v>18</v>
      </c>
      <c r="E225" s="28" t="s">
        <v>19</v>
      </c>
      <c r="F225" s="24" t="s">
        <v>21</v>
      </c>
      <c r="G225" s="24"/>
      <c r="H225" s="24"/>
      <c r="I225" s="24"/>
      <c r="J225" s="24" t="s">
        <v>27</v>
      </c>
      <c r="K225" s="24"/>
      <c r="L225" s="22" t="s">
        <v>22</v>
      </c>
      <c r="M225" s="22" t="s">
        <v>31</v>
      </c>
      <c r="N225" s="22" t="s">
        <v>22</v>
      </c>
      <c r="O225" s="22" t="s">
        <v>31</v>
      </c>
      <c r="P225" s="24"/>
      <c r="Q225" s="24"/>
      <c r="R225" s="25"/>
      <c r="S225" s="25"/>
      <c r="T225" s="425"/>
    </row>
    <row r="226" spans="1:20" x14ac:dyDescent="0.3">
      <c r="A226" s="426"/>
      <c r="B226" s="426"/>
      <c r="C226" s="29"/>
      <c r="D226" s="30"/>
      <c r="E226" s="31"/>
      <c r="F226" s="30"/>
      <c r="G226" s="30"/>
      <c r="H226" s="30"/>
      <c r="I226" s="30"/>
      <c r="J226" s="30"/>
      <c r="K226" s="30"/>
      <c r="L226" s="32" t="s">
        <v>29</v>
      </c>
      <c r="M226" s="33" t="s">
        <v>32</v>
      </c>
      <c r="N226" s="32" t="s">
        <v>29</v>
      </c>
      <c r="O226" s="33" t="s">
        <v>32</v>
      </c>
      <c r="P226" s="33"/>
      <c r="Q226" s="33"/>
      <c r="R226" s="30"/>
      <c r="S226" s="30"/>
      <c r="T226" s="426"/>
    </row>
    <row r="227" spans="1:20" x14ac:dyDescent="0.3">
      <c r="A227" s="8">
        <v>1</v>
      </c>
      <c r="B227" s="8">
        <v>2</v>
      </c>
      <c r="C227" s="8">
        <v>3</v>
      </c>
      <c r="D227" s="8">
        <v>4</v>
      </c>
      <c r="E227" s="8">
        <v>5</v>
      </c>
      <c r="F227" s="8">
        <v>6</v>
      </c>
      <c r="G227" s="8" t="s">
        <v>0</v>
      </c>
      <c r="H227" s="8">
        <v>8</v>
      </c>
      <c r="I227" s="8">
        <v>9</v>
      </c>
      <c r="J227" s="8">
        <v>10</v>
      </c>
      <c r="K227" s="8" t="s">
        <v>1</v>
      </c>
      <c r="L227" s="8">
        <v>12</v>
      </c>
      <c r="M227" s="8">
        <v>13</v>
      </c>
      <c r="N227" s="8">
        <v>14</v>
      </c>
      <c r="O227" s="8">
        <v>15</v>
      </c>
      <c r="P227" s="8">
        <v>16</v>
      </c>
      <c r="Q227" s="8"/>
      <c r="R227" s="8">
        <v>17</v>
      </c>
      <c r="S227" s="8">
        <v>18</v>
      </c>
      <c r="T227" s="8">
        <v>19</v>
      </c>
    </row>
    <row r="228" spans="1:20" ht="20.100000000000001" customHeight="1" x14ac:dyDescent="0.3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7"/>
      <c r="P228" s="8"/>
      <c r="Q228" s="8"/>
      <c r="R228" s="6"/>
      <c r="S228" s="6"/>
      <c r="T228" s="6"/>
    </row>
    <row r="229" spans="1:20" x14ac:dyDescent="0.3">
      <c r="A229" s="8">
        <v>1</v>
      </c>
      <c r="B229" s="67" t="s">
        <v>201</v>
      </c>
      <c r="C229" s="3">
        <v>1</v>
      </c>
      <c r="D229" s="3">
        <v>0</v>
      </c>
      <c r="E229" s="3">
        <v>0</v>
      </c>
      <c r="F229" s="3">
        <v>0</v>
      </c>
      <c r="G229" s="3">
        <f>C229+E229-F229</f>
        <v>1</v>
      </c>
      <c r="H229" s="3">
        <v>1</v>
      </c>
      <c r="I229" s="3">
        <v>0</v>
      </c>
      <c r="J229" s="3">
        <v>0</v>
      </c>
      <c r="K229" s="3">
        <f>H229+I229+J229</f>
        <v>1</v>
      </c>
      <c r="L229" s="3">
        <v>0</v>
      </c>
      <c r="M229" s="3">
        <v>0</v>
      </c>
      <c r="N229" s="3">
        <f>30%*I229*O229</f>
        <v>0</v>
      </c>
      <c r="O229" s="3">
        <v>0</v>
      </c>
      <c r="P229" s="8" t="s">
        <v>68</v>
      </c>
      <c r="Q229" s="8"/>
      <c r="R229" s="58">
        <v>10</v>
      </c>
      <c r="S229" s="6"/>
      <c r="T229" s="6"/>
    </row>
    <row r="230" spans="1:20" x14ac:dyDescent="0.3">
      <c r="A230" s="8">
        <v>2</v>
      </c>
      <c r="B230" s="67" t="s">
        <v>202</v>
      </c>
      <c r="C230" s="3">
        <v>3</v>
      </c>
      <c r="D230" s="3">
        <v>0</v>
      </c>
      <c r="E230" s="3">
        <v>0</v>
      </c>
      <c r="F230" s="3">
        <v>0</v>
      </c>
      <c r="G230" s="3">
        <f t="shared" ref="G230:G238" si="20">C230+E230-F230</f>
        <v>3</v>
      </c>
      <c r="H230" s="3">
        <v>0</v>
      </c>
      <c r="I230" s="3">
        <v>3</v>
      </c>
      <c r="J230" s="3">
        <v>0</v>
      </c>
      <c r="K230" s="3">
        <f t="shared" ref="K230:K238" si="21">H230+I230+J230</f>
        <v>3</v>
      </c>
      <c r="L230" s="3">
        <v>2550</v>
      </c>
      <c r="M230" s="3">
        <v>850</v>
      </c>
      <c r="N230" s="3">
        <f t="shared" ref="N230:N237" si="22">I230*O230</f>
        <v>1650</v>
      </c>
      <c r="O230" s="3">
        <v>550</v>
      </c>
      <c r="P230" s="8" t="s">
        <v>68</v>
      </c>
      <c r="Q230" s="8">
        <v>40000</v>
      </c>
      <c r="R230" s="58">
        <v>2</v>
      </c>
      <c r="S230" s="6"/>
      <c r="T230" s="6"/>
    </row>
    <row r="231" spans="1:20" x14ac:dyDescent="0.3">
      <c r="A231" s="8">
        <v>3</v>
      </c>
      <c r="B231" s="67" t="s">
        <v>203</v>
      </c>
      <c r="C231" s="3">
        <v>1</v>
      </c>
      <c r="D231" s="3">
        <v>0</v>
      </c>
      <c r="E231" s="3">
        <v>0</v>
      </c>
      <c r="F231" s="3">
        <v>0</v>
      </c>
      <c r="G231" s="3">
        <f t="shared" si="20"/>
        <v>1</v>
      </c>
      <c r="H231" s="3">
        <v>1</v>
      </c>
      <c r="I231" s="3">
        <v>0</v>
      </c>
      <c r="J231" s="3">
        <v>0</v>
      </c>
      <c r="K231" s="3">
        <f t="shared" si="21"/>
        <v>1</v>
      </c>
      <c r="L231" s="3">
        <v>0</v>
      </c>
      <c r="M231" s="3">
        <v>0</v>
      </c>
      <c r="N231" s="3">
        <f t="shared" si="22"/>
        <v>0</v>
      </c>
      <c r="O231" s="3">
        <v>0</v>
      </c>
      <c r="P231" s="8" t="s">
        <v>68</v>
      </c>
      <c r="Q231" s="8"/>
      <c r="R231" s="58">
        <v>9</v>
      </c>
      <c r="S231" s="6"/>
      <c r="T231" s="6"/>
    </row>
    <row r="232" spans="1:20" x14ac:dyDescent="0.3">
      <c r="A232" s="8">
        <v>4</v>
      </c>
      <c r="B232" s="138" t="s">
        <v>208</v>
      </c>
      <c r="C232" s="38">
        <v>1.25</v>
      </c>
      <c r="D232" s="3">
        <v>0</v>
      </c>
      <c r="E232" s="38">
        <v>0</v>
      </c>
      <c r="F232" s="3">
        <v>0</v>
      </c>
      <c r="G232" s="38">
        <f t="shared" si="20"/>
        <v>1.25</v>
      </c>
      <c r="H232" s="38">
        <v>0.25</v>
      </c>
      <c r="I232" s="38">
        <v>1</v>
      </c>
      <c r="J232" s="3">
        <v>0</v>
      </c>
      <c r="K232" s="38">
        <f t="shared" si="21"/>
        <v>1.25</v>
      </c>
      <c r="L232" s="3">
        <v>760</v>
      </c>
      <c r="M232" s="3">
        <v>760</v>
      </c>
      <c r="N232" s="3">
        <f t="shared" si="22"/>
        <v>600</v>
      </c>
      <c r="O232" s="3">
        <v>600</v>
      </c>
      <c r="P232" s="8" t="s">
        <v>68</v>
      </c>
      <c r="Q232" s="8">
        <v>40000</v>
      </c>
      <c r="R232" s="58">
        <v>8</v>
      </c>
      <c r="S232" s="6"/>
      <c r="T232" s="6"/>
    </row>
    <row r="233" spans="1:20" x14ac:dyDescent="0.3">
      <c r="A233" s="8">
        <v>5</v>
      </c>
      <c r="B233" s="67" t="s">
        <v>313</v>
      </c>
      <c r="C233" s="64">
        <v>3.5</v>
      </c>
      <c r="D233" s="3">
        <v>0</v>
      </c>
      <c r="E233" s="3">
        <v>0</v>
      </c>
      <c r="F233" s="3">
        <v>0</v>
      </c>
      <c r="G233" s="64">
        <f t="shared" si="20"/>
        <v>3.5</v>
      </c>
      <c r="H233" s="3">
        <v>1</v>
      </c>
      <c r="I233" s="64">
        <v>2.5</v>
      </c>
      <c r="J233" s="3">
        <v>0</v>
      </c>
      <c r="K233" s="64">
        <f t="shared" si="21"/>
        <v>3.5</v>
      </c>
      <c r="L233" s="3">
        <v>2000</v>
      </c>
      <c r="M233" s="3">
        <v>800</v>
      </c>
      <c r="N233" s="3">
        <f t="shared" si="22"/>
        <v>1375</v>
      </c>
      <c r="O233" s="3">
        <v>550</v>
      </c>
      <c r="P233" s="8" t="s">
        <v>68</v>
      </c>
      <c r="Q233" s="8">
        <v>40000</v>
      </c>
      <c r="R233" s="3">
        <v>16</v>
      </c>
      <c r="S233" s="6"/>
      <c r="T233" s="6"/>
    </row>
    <row r="234" spans="1:20" x14ac:dyDescent="0.3">
      <c r="A234" s="8">
        <v>6</v>
      </c>
      <c r="B234" s="67" t="s">
        <v>204</v>
      </c>
      <c r="C234" s="3">
        <v>0</v>
      </c>
      <c r="D234" s="3">
        <v>0</v>
      </c>
      <c r="E234" s="3">
        <v>0</v>
      </c>
      <c r="F234" s="3">
        <v>0</v>
      </c>
      <c r="G234" s="3">
        <f t="shared" si="20"/>
        <v>0</v>
      </c>
      <c r="H234" s="3">
        <v>0</v>
      </c>
      <c r="I234" s="3">
        <v>0</v>
      </c>
      <c r="J234" s="3">
        <v>0</v>
      </c>
      <c r="K234" s="3">
        <f t="shared" si="21"/>
        <v>0</v>
      </c>
      <c r="L234" s="3">
        <v>0</v>
      </c>
      <c r="M234" s="3">
        <v>0</v>
      </c>
      <c r="N234" s="3">
        <f t="shared" si="22"/>
        <v>0</v>
      </c>
      <c r="O234" s="3">
        <v>0</v>
      </c>
      <c r="P234" s="8" t="s">
        <v>68</v>
      </c>
      <c r="Q234" s="8"/>
      <c r="R234" s="3">
        <v>0</v>
      </c>
      <c r="S234" s="6"/>
      <c r="T234" s="6"/>
    </row>
    <row r="235" spans="1:20" x14ac:dyDescent="0.3">
      <c r="A235" s="8">
        <v>7</v>
      </c>
      <c r="B235" s="67" t="s">
        <v>205</v>
      </c>
      <c r="C235" s="64">
        <v>1.5</v>
      </c>
      <c r="D235" s="3">
        <v>0</v>
      </c>
      <c r="E235" s="3">
        <v>0</v>
      </c>
      <c r="F235" s="3">
        <v>0</v>
      </c>
      <c r="G235" s="64">
        <f t="shared" si="20"/>
        <v>1.5</v>
      </c>
      <c r="H235" s="3">
        <v>1</v>
      </c>
      <c r="I235" s="64">
        <v>0.5</v>
      </c>
      <c r="J235" s="3">
        <v>0</v>
      </c>
      <c r="K235" s="64">
        <f t="shared" si="21"/>
        <v>1.5</v>
      </c>
      <c r="L235" s="3">
        <v>400</v>
      </c>
      <c r="M235" s="3">
        <v>800</v>
      </c>
      <c r="N235" s="3">
        <f t="shared" si="22"/>
        <v>300</v>
      </c>
      <c r="O235" s="3">
        <v>600</v>
      </c>
      <c r="P235" s="8" t="s">
        <v>68</v>
      </c>
      <c r="Q235" s="8">
        <v>40000</v>
      </c>
      <c r="R235" s="58">
        <v>3</v>
      </c>
      <c r="S235" s="6"/>
      <c r="T235" s="6"/>
    </row>
    <row r="236" spans="1:20" x14ac:dyDescent="0.3">
      <c r="A236" s="8">
        <v>8</v>
      </c>
      <c r="B236" s="67" t="s">
        <v>206</v>
      </c>
      <c r="C236" s="64">
        <v>0</v>
      </c>
      <c r="D236" s="3">
        <v>0</v>
      </c>
      <c r="E236" s="3">
        <v>0</v>
      </c>
      <c r="F236" s="3">
        <v>0</v>
      </c>
      <c r="G236" s="64">
        <f t="shared" si="20"/>
        <v>0</v>
      </c>
      <c r="H236" s="3">
        <v>0</v>
      </c>
      <c r="I236" s="3">
        <v>0</v>
      </c>
      <c r="J236" s="3">
        <v>0</v>
      </c>
      <c r="K236" s="3">
        <f t="shared" si="21"/>
        <v>0</v>
      </c>
      <c r="L236" s="3">
        <v>0</v>
      </c>
      <c r="M236" s="3">
        <v>0</v>
      </c>
      <c r="N236" s="3">
        <f t="shared" si="22"/>
        <v>0</v>
      </c>
      <c r="O236" s="3">
        <v>0</v>
      </c>
      <c r="P236" s="8" t="s">
        <v>68</v>
      </c>
      <c r="Q236" s="8"/>
      <c r="R236" s="3">
        <v>0</v>
      </c>
      <c r="S236" s="6"/>
      <c r="T236" s="6"/>
    </row>
    <row r="237" spans="1:20" x14ac:dyDescent="0.3">
      <c r="A237" s="8">
        <v>9</v>
      </c>
      <c r="B237" s="67" t="s">
        <v>207</v>
      </c>
      <c r="C237" s="64">
        <v>0.5</v>
      </c>
      <c r="D237" s="3">
        <v>0</v>
      </c>
      <c r="E237" s="3">
        <v>0</v>
      </c>
      <c r="F237" s="3">
        <v>0</v>
      </c>
      <c r="G237" s="64">
        <f t="shared" si="20"/>
        <v>0.5</v>
      </c>
      <c r="H237" s="64">
        <v>0.5</v>
      </c>
      <c r="I237" s="3">
        <v>0</v>
      </c>
      <c r="J237" s="3">
        <v>0</v>
      </c>
      <c r="K237" s="64">
        <f t="shared" si="21"/>
        <v>0.5</v>
      </c>
      <c r="L237" s="3">
        <v>0</v>
      </c>
      <c r="M237" s="3">
        <v>0</v>
      </c>
      <c r="N237" s="3">
        <f t="shared" si="22"/>
        <v>0</v>
      </c>
      <c r="O237" s="3">
        <v>0</v>
      </c>
      <c r="P237" s="8" t="s">
        <v>68</v>
      </c>
      <c r="Q237" s="8"/>
      <c r="R237" s="58">
        <v>1</v>
      </c>
      <c r="S237" s="6"/>
      <c r="T237" s="6"/>
    </row>
    <row r="238" spans="1:20" x14ac:dyDescent="0.3">
      <c r="A238" s="8">
        <v>10</v>
      </c>
      <c r="B238" s="67" t="s">
        <v>209</v>
      </c>
      <c r="C238" s="3">
        <v>0</v>
      </c>
      <c r="D238" s="3">
        <v>0</v>
      </c>
      <c r="E238" s="3">
        <v>0</v>
      </c>
      <c r="F238" s="3">
        <v>0</v>
      </c>
      <c r="G238" s="3">
        <f t="shared" si="20"/>
        <v>0</v>
      </c>
      <c r="H238" s="3">
        <v>0</v>
      </c>
      <c r="I238" s="3">
        <v>0</v>
      </c>
      <c r="J238" s="3">
        <v>0</v>
      </c>
      <c r="K238" s="3">
        <f t="shared" si="21"/>
        <v>0</v>
      </c>
      <c r="L238" s="3">
        <v>0</v>
      </c>
      <c r="M238" s="3">
        <v>0</v>
      </c>
      <c r="N238" s="3">
        <v>0</v>
      </c>
      <c r="O238" s="3">
        <v>0</v>
      </c>
      <c r="P238" s="8" t="s">
        <v>68</v>
      </c>
      <c r="Q238" s="8"/>
      <c r="R238" s="3">
        <v>0</v>
      </c>
      <c r="S238" s="6"/>
      <c r="T238" s="6"/>
    </row>
    <row r="239" spans="1:20" x14ac:dyDescent="0.3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8"/>
      <c r="Q239" s="8"/>
      <c r="R239" s="6"/>
      <c r="S239" s="6"/>
      <c r="T239" s="6"/>
    </row>
    <row r="240" spans="1:20" x14ac:dyDescent="0.3">
      <c r="A240" s="6"/>
      <c r="B240" s="41" t="s">
        <v>3</v>
      </c>
      <c r="C240" s="65">
        <f t="shared" ref="C240:J240" si="23">SUM(C229:C239)</f>
        <v>11.75</v>
      </c>
      <c r="D240" s="7">
        <f t="shared" si="23"/>
        <v>0</v>
      </c>
      <c r="E240" s="47">
        <f>SUM(E229:E239)</f>
        <v>0</v>
      </c>
      <c r="F240" s="7">
        <f t="shared" si="23"/>
        <v>0</v>
      </c>
      <c r="G240" s="65">
        <f>SUM(G229:G239)</f>
        <v>11.75</v>
      </c>
      <c r="H240" s="65">
        <f>SUM(H229:H239)</f>
        <v>4.75</v>
      </c>
      <c r="I240" s="65">
        <f>SUM(I229:I239)</f>
        <v>7</v>
      </c>
      <c r="J240" s="7">
        <f t="shared" si="23"/>
        <v>0</v>
      </c>
      <c r="K240" s="65">
        <f>SUM(K229:K238)</f>
        <v>11.75</v>
      </c>
      <c r="L240" s="3">
        <f>SUM(L230:L239)</f>
        <v>5710</v>
      </c>
      <c r="M240" s="3">
        <f>SUM(M229:M238)/4</f>
        <v>802.5</v>
      </c>
      <c r="N240" s="3">
        <f>SUM(N229:N239)</f>
        <v>3925</v>
      </c>
      <c r="O240" s="3">
        <f>SUM(O229:O238)/4</f>
        <v>575</v>
      </c>
      <c r="P240" s="8" t="s">
        <v>68</v>
      </c>
      <c r="Q240" s="8">
        <v>40000</v>
      </c>
      <c r="R240" s="40">
        <f>SUM(R229:R239)</f>
        <v>49</v>
      </c>
      <c r="S240" s="63"/>
      <c r="T240" s="6"/>
    </row>
    <row r="242" spans="1:20" x14ac:dyDescent="0.3">
      <c r="A242" s="16" t="s">
        <v>46</v>
      </c>
      <c r="B242" s="251" t="s">
        <v>279</v>
      </c>
      <c r="O242" s="419" t="str">
        <f>O200</f>
        <v>Bermani Ulu Raya, 31 Desember 2023</v>
      </c>
      <c r="P242" s="419"/>
      <c r="Q242" s="419"/>
      <c r="R242" s="419"/>
      <c r="S242" s="419"/>
      <c r="T242" s="419"/>
    </row>
    <row r="243" spans="1:20" x14ac:dyDescent="0.3">
      <c r="B243" s="251"/>
      <c r="O243" s="419" t="s">
        <v>2</v>
      </c>
      <c r="P243" s="419"/>
      <c r="Q243" s="419"/>
      <c r="R243" s="419"/>
      <c r="S243" s="419"/>
      <c r="T243" s="419"/>
    </row>
    <row r="244" spans="1:20" x14ac:dyDescent="0.3">
      <c r="A244" s="83"/>
      <c r="B244" s="82"/>
      <c r="C244" s="82"/>
    </row>
    <row r="245" spans="1:20" x14ac:dyDescent="0.3">
      <c r="A245" s="83"/>
      <c r="B245" s="82"/>
      <c r="C245" s="82"/>
    </row>
    <row r="246" spans="1:20" x14ac:dyDescent="0.3">
      <c r="O246" s="428" t="str">
        <f>O204</f>
        <v>NOVIAN HADIANTO, S.Hut</v>
      </c>
      <c r="P246" s="428"/>
      <c r="Q246" s="428"/>
      <c r="R246" s="428"/>
      <c r="S246" s="428"/>
      <c r="T246" s="428"/>
    </row>
    <row r="247" spans="1:20" x14ac:dyDescent="0.3">
      <c r="O247" s="419" t="str">
        <f>O205</f>
        <v>NIP. 19810427 201402 1 001</v>
      </c>
      <c r="P247" s="419"/>
      <c r="Q247" s="419"/>
      <c r="R247" s="419"/>
      <c r="S247" s="419"/>
      <c r="T247" s="419"/>
    </row>
    <row r="248" spans="1:20" x14ac:dyDescent="0.3">
      <c r="O248" s="70"/>
      <c r="R248" s="70"/>
      <c r="S248" s="70"/>
      <c r="T248" s="70"/>
    </row>
    <row r="249" spans="1:20" x14ac:dyDescent="0.3">
      <c r="O249" s="70"/>
      <c r="R249" s="70"/>
      <c r="S249" s="70"/>
      <c r="T249" s="70"/>
    </row>
    <row r="250" spans="1:20" x14ac:dyDescent="0.3">
      <c r="O250" s="70"/>
      <c r="R250" s="70"/>
      <c r="S250" s="70"/>
      <c r="T250" s="70"/>
    </row>
    <row r="251" spans="1:20" x14ac:dyDescent="0.3">
      <c r="O251" s="70"/>
      <c r="R251" s="70"/>
      <c r="S251" s="70"/>
      <c r="T251" s="70"/>
    </row>
    <row r="253" spans="1:20" x14ac:dyDescent="0.3">
      <c r="A253" s="16" t="s">
        <v>96</v>
      </c>
    </row>
    <row r="254" spans="1:20" x14ac:dyDescent="0.3">
      <c r="L254" s="17"/>
    </row>
    <row r="255" spans="1:20" x14ac:dyDescent="0.3">
      <c r="A255" s="441" t="s">
        <v>93</v>
      </c>
      <c r="B255" s="460"/>
      <c r="C255" s="460"/>
      <c r="D255" s="460"/>
      <c r="E255" s="460"/>
      <c r="F255" s="460"/>
      <c r="G255" s="460"/>
      <c r="H255" s="460"/>
      <c r="I255" s="460"/>
      <c r="J255" s="460"/>
      <c r="K255" s="460"/>
      <c r="L255" s="460"/>
      <c r="M255" s="460"/>
      <c r="N255" s="460"/>
      <c r="O255" s="460"/>
      <c r="P255" s="460"/>
      <c r="Q255" s="460"/>
      <c r="R255" s="460"/>
      <c r="S255" s="460"/>
      <c r="T255" s="447"/>
    </row>
    <row r="256" spans="1:20" x14ac:dyDescent="0.3">
      <c r="A256" s="444" t="s">
        <v>4</v>
      </c>
      <c r="B256" s="461"/>
      <c r="C256" s="461"/>
      <c r="D256" s="461"/>
      <c r="E256" s="461"/>
      <c r="F256" s="461"/>
      <c r="G256" s="461"/>
      <c r="H256" s="461"/>
      <c r="I256" s="461"/>
      <c r="J256" s="461"/>
      <c r="K256" s="461"/>
      <c r="L256" s="461"/>
      <c r="M256" s="461"/>
      <c r="N256" s="461"/>
      <c r="O256" s="461"/>
      <c r="P256" s="461"/>
      <c r="Q256" s="461"/>
      <c r="R256" s="461"/>
      <c r="S256" s="461"/>
      <c r="T256" s="445"/>
    </row>
    <row r="257" spans="1:20" ht="20.100000000000001" customHeight="1" x14ac:dyDescent="0.3">
      <c r="N257" s="18"/>
    </row>
    <row r="258" spans="1:20" ht="20.100000000000001" customHeight="1" x14ac:dyDescent="0.3">
      <c r="A258" s="19" t="s">
        <v>5</v>
      </c>
      <c r="B258" s="19"/>
      <c r="C258" s="19" t="s">
        <v>83</v>
      </c>
      <c r="D258" s="19"/>
      <c r="L258" s="20"/>
      <c r="N258" s="20"/>
      <c r="Q258" s="70" t="s">
        <v>42</v>
      </c>
      <c r="S258" s="16" t="str">
        <f>S6</f>
        <v>: 2023</v>
      </c>
    </row>
    <row r="259" spans="1:20" ht="20.100000000000001" customHeight="1" x14ac:dyDescent="0.3">
      <c r="A259" s="16" t="s">
        <v>9</v>
      </c>
      <c r="C259" s="16" t="str">
        <f>C217</f>
        <v>: BERMANI ULU RAYA</v>
      </c>
      <c r="Q259" s="70" t="s">
        <v>43</v>
      </c>
      <c r="S259" s="16" t="s">
        <v>45</v>
      </c>
    </row>
    <row r="260" spans="1:20" ht="20.100000000000001" customHeight="1" x14ac:dyDescent="0.3">
      <c r="A260" s="16" t="s">
        <v>6</v>
      </c>
      <c r="C260" s="16" t="s">
        <v>99</v>
      </c>
      <c r="Q260" s="70" t="s">
        <v>44</v>
      </c>
      <c r="S260" s="16" t="str">
        <f>S8</f>
        <v>: IV ( Empat )</v>
      </c>
    </row>
    <row r="261" spans="1:20" x14ac:dyDescent="0.3">
      <c r="A261" s="16" t="s">
        <v>7</v>
      </c>
      <c r="C261" s="16" t="s">
        <v>41</v>
      </c>
    </row>
    <row r="263" spans="1:20" x14ac:dyDescent="0.3">
      <c r="A263" s="424" t="s">
        <v>8</v>
      </c>
      <c r="B263" s="424" t="s">
        <v>91</v>
      </c>
      <c r="C263" s="22" t="s">
        <v>10</v>
      </c>
      <c r="D263" s="433" t="s">
        <v>15</v>
      </c>
      <c r="E263" s="422"/>
      <c r="F263" s="422"/>
      <c r="G263" s="422"/>
      <c r="H263" s="422"/>
      <c r="I263" s="422"/>
      <c r="J263" s="422"/>
      <c r="K263" s="423"/>
      <c r="L263" s="431" t="s">
        <v>28</v>
      </c>
      <c r="M263" s="432"/>
      <c r="N263" s="431" t="s">
        <v>28</v>
      </c>
      <c r="O263" s="432"/>
      <c r="P263" s="22"/>
      <c r="Q263" s="381"/>
      <c r="R263" s="421" t="s">
        <v>35</v>
      </c>
      <c r="S263" s="427"/>
      <c r="T263" s="424" t="s">
        <v>39</v>
      </c>
    </row>
    <row r="264" spans="1:20" x14ac:dyDescent="0.3">
      <c r="A264" s="425"/>
      <c r="B264" s="425"/>
      <c r="C264" s="24" t="s">
        <v>11</v>
      </c>
      <c r="D264" s="421" t="s">
        <v>16</v>
      </c>
      <c r="E264" s="422"/>
      <c r="F264" s="422"/>
      <c r="G264" s="423"/>
      <c r="H264" s="433" t="s">
        <v>23</v>
      </c>
      <c r="I264" s="422"/>
      <c r="J264" s="422"/>
      <c r="K264" s="423"/>
      <c r="L264" s="434" t="s">
        <v>29</v>
      </c>
      <c r="M264" s="435"/>
      <c r="N264" s="434" t="s">
        <v>29</v>
      </c>
      <c r="O264" s="435"/>
      <c r="P264" s="24"/>
      <c r="Q264" s="26" t="s">
        <v>416</v>
      </c>
      <c r="R264" s="429" t="s">
        <v>36</v>
      </c>
      <c r="S264" s="430"/>
      <c r="T264" s="425"/>
    </row>
    <row r="265" spans="1:20" x14ac:dyDescent="0.3">
      <c r="A265" s="425"/>
      <c r="B265" s="425"/>
      <c r="C265" s="26" t="s">
        <v>12</v>
      </c>
      <c r="D265" s="23"/>
      <c r="E265" s="27"/>
      <c r="F265" s="23"/>
      <c r="G265" s="23"/>
      <c r="H265" s="23"/>
      <c r="I265" s="23"/>
      <c r="J265" s="23"/>
      <c r="K265" s="23"/>
      <c r="L265" s="421" t="s">
        <v>30</v>
      </c>
      <c r="M265" s="427"/>
      <c r="N265" s="421" t="s">
        <v>30</v>
      </c>
      <c r="O265" s="427"/>
      <c r="P265" s="24" t="s">
        <v>34</v>
      </c>
      <c r="Q265" s="24" t="s">
        <v>417</v>
      </c>
      <c r="R265" s="22"/>
      <c r="S265" s="22"/>
      <c r="T265" s="425"/>
    </row>
    <row r="266" spans="1:20" x14ac:dyDescent="0.3">
      <c r="A266" s="425"/>
      <c r="B266" s="425"/>
      <c r="C266" s="26" t="s">
        <v>13</v>
      </c>
      <c r="D266" s="24" t="s">
        <v>17</v>
      </c>
      <c r="E266" s="28" t="s">
        <v>17</v>
      </c>
      <c r="F266" s="24" t="s">
        <v>20</v>
      </c>
      <c r="G266" s="24" t="s">
        <v>22</v>
      </c>
      <c r="H266" s="24" t="s">
        <v>24</v>
      </c>
      <c r="I266" s="24" t="s">
        <v>25</v>
      </c>
      <c r="J266" s="24" t="s">
        <v>26</v>
      </c>
      <c r="K266" s="24" t="s">
        <v>22</v>
      </c>
      <c r="L266" s="429" t="s">
        <v>14</v>
      </c>
      <c r="M266" s="430"/>
      <c r="N266" s="429" t="s">
        <v>33</v>
      </c>
      <c r="O266" s="430"/>
      <c r="P266" s="24" t="s">
        <v>28</v>
      </c>
      <c r="Q266" s="24" t="s">
        <v>418</v>
      </c>
      <c r="R266" s="24" t="s">
        <v>37</v>
      </c>
      <c r="S266" s="24" t="s">
        <v>38</v>
      </c>
      <c r="T266" s="425"/>
    </row>
    <row r="267" spans="1:20" x14ac:dyDescent="0.3">
      <c r="A267" s="425"/>
      <c r="B267" s="425"/>
      <c r="C267" s="26" t="s">
        <v>14</v>
      </c>
      <c r="D267" s="24" t="s">
        <v>18</v>
      </c>
      <c r="E267" s="28" t="s">
        <v>19</v>
      </c>
      <c r="F267" s="24" t="s">
        <v>21</v>
      </c>
      <c r="G267" s="24"/>
      <c r="H267" s="24"/>
      <c r="I267" s="24"/>
      <c r="J267" s="24" t="s">
        <v>27</v>
      </c>
      <c r="K267" s="24"/>
      <c r="L267" s="22" t="s">
        <v>22</v>
      </c>
      <c r="M267" s="22" t="s">
        <v>31</v>
      </c>
      <c r="N267" s="22" t="s">
        <v>22</v>
      </c>
      <c r="O267" s="22" t="s">
        <v>31</v>
      </c>
      <c r="P267" s="24"/>
      <c r="Q267" s="24"/>
      <c r="R267" s="25"/>
      <c r="S267" s="25"/>
      <c r="T267" s="425"/>
    </row>
    <row r="268" spans="1:20" x14ac:dyDescent="0.3">
      <c r="A268" s="426"/>
      <c r="B268" s="426"/>
      <c r="C268" s="29"/>
      <c r="D268" s="30"/>
      <c r="E268" s="31"/>
      <c r="F268" s="30"/>
      <c r="G268" s="30"/>
      <c r="H268" s="30"/>
      <c r="I268" s="30"/>
      <c r="J268" s="30"/>
      <c r="K268" s="30"/>
      <c r="L268" s="32" t="s">
        <v>29</v>
      </c>
      <c r="M268" s="33" t="s">
        <v>32</v>
      </c>
      <c r="N268" s="32" t="s">
        <v>29</v>
      </c>
      <c r="O268" s="33" t="s">
        <v>32</v>
      </c>
      <c r="P268" s="33"/>
      <c r="Q268" s="33"/>
      <c r="R268" s="30"/>
      <c r="S268" s="30"/>
      <c r="T268" s="426"/>
    </row>
    <row r="269" spans="1:20" x14ac:dyDescent="0.3">
      <c r="A269" s="8">
        <v>1</v>
      </c>
      <c r="B269" s="8">
        <v>2</v>
      </c>
      <c r="C269" s="8">
        <v>3</v>
      </c>
      <c r="D269" s="8">
        <v>4</v>
      </c>
      <c r="E269" s="8">
        <v>5</v>
      </c>
      <c r="F269" s="8">
        <v>6</v>
      </c>
      <c r="G269" s="8" t="s">
        <v>0</v>
      </c>
      <c r="H269" s="8">
        <v>8</v>
      </c>
      <c r="I269" s="8">
        <v>9</v>
      </c>
      <c r="J269" s="8">
        <v>10</v>
      </c>
      <c r="K269" s="8" t="s">
        <v>1</v>
      </c>
      <c r="L269" s="8">
        <v>12</v>
      </c>
      <c r="M269" s="8">
        <v>13</v>
      </c>
      <c r="N269" s="8">
        <v>14</v>
      </c>
      <c r="O269" s="8">
        <v>15</v>
      </c>
      <c r="P269" s="8">
        <v>16</v>
      </c>
      <c r="Q269" s="8"/>
      <c r="R269" s="8">
        <v>17</v>
      </c>
      <c r="S269" s="8">
        <v>18</v>
      </c>
      <c r="T269" s="8">
        <v>19</v>
      </c>
    </row>
    <row r="270" spans="1:20" ht="20.100000000000001" customHeight="1" x14ac:dyDescent="0.3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7"/>
      <c r="P270" s="8"/>
      <c r="Q270" s="8"/>
      <c r="R270" s="6"/>
      <c r="S270" s="6"/>
      <c r="T270" s="6"/>
    </row>
    <row r="271" spans="1:20" x14ac:dyDescent="0.3">
      <c r="A271" s="8">
        <v>1</v>
      </c>
      <c r="B271" s="67" t="s">
        <v>201</v>
      </c>
      <c r="C271" s="3">
        <v>2</v>
      </c>
      <c r="D271" s="3">
        <v>0</v>
      </c>
      <c r="E271" s="3">
        <v>0</v>
      </c>
      <c r="F271" s="3">
        <v>0</v>
      </c>
      <c r="G271" s="3">
        <f>C271+E271-F271</f>
        <v>2</v>
      </c>
      <c r="H271" s="3">
        <v>0</v>
      </c>
      <c r="I271" s="3">
        <v>2</v>
      </c>
      <c r="J271" s="3">
        <v>0</v>
      </c>
      <c r="K271" s="3">
        <f>H271+I271+J271</f>
        <v>2</v>
      </c>
      <c r="L271" s="68">
        <v>4800</v>
      </c>
      <c r="M271" s="58">
        <v>2400</v>
      </c>
      <c r="N271" s="3">
        <f>I271*O271</f>
        <v>4800</v>
      </c>
      <c r="O271" s="58">
        <v>2400</v>
      </c>
      <c r="P271" s="8" t="s">
        <v>70</v>
      </c>
      <c r="Q271" s="8">
        <v>15000</v>
      </c>
      <c r="R271" s="58">
        <v>3</v>
      </c>
      <c r="S271" s="6"/>
      <c r="T271" s="6"/>
    </row>
    <row r="272" spans="1:20" x14ac:dyDescent="0.3">
      <c r="A272" s="8">
        <v>2</v>
      </c>
      <c r="B272" s="67" t="s">
        <v>202</v>
      </c>
      <c r="C272" s="3">
        <v>2</v>
      </c>
      <c r="D272" s="3">
        <v>0</v>
      </c>
      <c r="E272" s="3">
        <v>0</v>
      </c>
      <c r="F272" s="3">
        <v>0</v>
      </c>
      <c r="G272" s="3">
        <f t="shared" ref="G272:G280" si="24">C272+E272-F272</f>
        <v>2</v>
      </c>
      <c r="H272" s="3">
        <v>0</v>
      </c>
      <c r="I272" s="3">
        <v>2</v>
      </c>
      <c r="J272" s="3">
        <v>0</v>
      </c>
      <c r="K272" s="3">
        <f>H272+I272+J272</f>
        <v>2</v>
      </c>
      <c r="L272" s="68">
        <v>4600</v>
      </c>
      <c r="M272" s="58">
        <v>2300</v>
      </c>
      <c r="N272" s="3">
        <f t="shared" ref="N272:N280" si="25">I272*O272</f>
        <v>4600</v>
      </c>
      <c r="O272" s="58">
        <v>2300</v>
      </c>
      <c r="P272" s="8" t="s">
        <v>70</v>
      </c>
      <c r="Q272" s="8">
        <v>15000</v>
      </c>
      <c r="R272" s="58">
        <v>10</v>
      </c>
      <c r="S272" s="6"/>
      <c r="T272" s="6"/>
    </row>
    <row r="273" spans="1:21" x14ac:dyDescent="0.3">
      <c r="A273" s="8">
        <v>3</v>
      </c>
      <c r="B273" s="67" t="s">
        <v>203</v>
      </c>
      <c r="C273" s="3">
        <v>1</v>
      </c>
      <c r="D273" s="3">
        <v>0</v>
      </c>
      <c r="E273" s="3">
        <v>0</v>
      </c>
      <c r="F273" s="3">
        <v>0</v>
      </c>
      <c r="G273" s="3">
        <f t="shared" si="24"/>
        <v>1</v>
      </c>
      <c r="H273" s="3">
        <v>0</v>
      </c>
      <c r="I273" s="3">
        <v>1</v>
      </c>
      <c r="J273" s="3">
        <v>0</v>
      </c>
      <c r="K273" s="3">
        <f t="shared" ref="K273:K280" si="26">H273+I273+J273</f>
        <v>1</v>
      </c>
      <c r="L273" s="68">
        <v>2300</v>
      </c>
      <c r="M273" s="58">
        <v>2300</v>
      </c>
      <c r="N273" s="3">
        <f t="shared" si="25"/>
        <v>2300</v>
      </c>
      <c r="O273" s="58">
        <v>2300</v>
      </c>
      <c r="P273" s="8" t="s">
        <v>70</v>
      </c>
      <c r="Q273" s="8">
        <v>15000</v>
      </c>
      <c r="R273" s="58">
        <v>5</v>
      </c>
      <c r="S273" s="6"/>
      <c r="T273" s="6"/>
    </row>
    <row r="274" spans="1:21" s="256" customFormat="1" x14ac:dyDescent="0.3">
      <c r="A274" s="119">
        <v>4</v>
      </c>
      <c r="B274" s="316" t="s">
        <v>208</v>
      </c>
      <c r="C274" s="308">
        <v>9.35</v>
      </c>
      <c r="D274" s="122">
        <v>0</v>
      </c>
      <c r="E274" s="308">
        <v>0</v>
      </c>
      <c r="F274" s="122">
        <v>0</v>
      </c>
      <c r="G274" s="308">
        <f t="shared" si="24"/>
        <v>9.35</v>
      </c>
      <c r="H274" s="308">
        <v>7.35</v>
      </c>
      <c r="I274" s="122">
        <v>2</v>
      </c>
      <c r="J274" s="122">
        <v>0</v>
      </c>
      <c r="K274" s="308">
        <f t="shared" si="26"/>
        <v>9.35</v>
      </c>
      <c r="L274" s="126">
        <v>4400</v>
      </c>
      <c r="M274" s="257">
        <v>2200</v>
      </c>
      <c r="N274" s="3">
        <f t="shared" si="25"/>
        <v>4400</v>
      </c>
      <c r="O274" s="58">
        <v>2200</v>
      </c>
      <c r="P274" s="119" t="s">
        <v>70</v>
      </c>
      <c r="Q274" s="8">
        <v>15000</v>
      </c>
      <c r="R274" s="257">
        <v>26</v>
      </c>
      <c r="S274" s="127"/>
      <c r="T274" s="127"/>
      <c r="U274" s="256">
        <v>20</v>
      </c>
    </row>
    <row r="275" spans="1:21" x14ac:dyDescent="0.3">
      <c r="A275" s="8">
        <v>5</v>
      </c>
      <c r="B275" s="67" t="s">
        <v>313</v>
      </c>
      <c r="C275" s="38">
        <v>6.5</v>
      </c>
      <c r="D275" s="3">
        <v>0</v>
      </c>
      <c r="E275" s="3">
        <v>0</v>
      </c>
      <c r="F275" s="3">
        <v>0</v>
      </c>
      <c r="G275" s="64">
        <f t="shared" si="24"/>
        <v>6.5</v>
      </c>
      <c r="H275" s="3">
        <v>1</v>
      </c>
      <c r="I275" s="3">
        <v>5</v>
      </c>
      <c r="J275" s="38">
        <v>0.5</v>
      </c>
      <c r="K275" s="64">
        <f t="shared" si="26"/>
        <v>6.5</v>
      </c>
      <c r="L275" s="68">
        <v>11500</v>
      </c>
      <c r="M275" s="58">
        <v>2300</v>
      </c>
      <c r="N275" s="3">
        <f t="shared" si="25"/>
        <v>11500</v>
      </c>
      <c r="O275" s="58">
        <v>2300</v>
      </c>
      <c r="P275" s="8" t="s">
        <v>70</v>
      </c>
      <c r="Q275" s="8">
        <v>15000</v>
      </c>
      <c r="R275" s="58">
        <v>18</v>
      </c>
      <c r="S275" s="6"/>
      <c r="T275" s="6"/>
    </row>
    <row r="276" spans="1:21" x14ac:dyDescent="0.3">
      <c r="A276" s="8">
        <v>6</v>
      </c>
      <c r="B276" s="67" t="s">
        <v>204</v>
      </c>
      <c r="C276" s="3">
        <v>1</v>
      </c>
      <c r="D276" s="3">
        <v>0</v>
      </c>
      <c r="E276" s="3">
        <v>0</v>
      </c>
      <c r="F276" s="3">
        <v>0</v>
      </c>
      <c r="G276" s="3">
        <f t="shared" si="24"/>
        <v>1</v>
      </c>
      <c r="H276" s="3">
        <v>0</v>
      </c>
      <c r="I276" s="3">
        <v>1</v>
      </c>
      <c r="J276" s="3">
        <v>0</v>
      </c>
      <c r="K276" s="3">
        <f t="shared" si="26"/>
        <v>1</v>
      </c>
      <c r="L276" s="68">
        <v>2300</v>
      </c>
      <c r="M276" s="58">
        <v>2300</v>
      </c>
      <c r="N276" s="3">
        <f t="shared" si="25"/>
        <v>2300</v>
      </c>
      <c r="O276" s="58">
        <v>2300</v>
      </c>
      <c r="P276" s="8" t="s">
        <v>70</v>
      </c>
      <c r="Q276" s="8">
        <v>15000</v>
      </c>
      <c r="R276" s="58">
        <v>3</v>
      </c>
      <c r="S276" s="6"/>
      <c r="T276" s="6"/>
    </row>
    <row r="277" spans="1:21" x14ac:dyDescent="0.3">
      <c r="A277" s="8">
        <v>7</v>
      </c>
      <c r="B277" s="67" t="s">
        <v>205</v>
      </c>
      <c r="C277" s="3">
        <v>3</v>
      </c>
      <c r="D277" s="3">
        <v>0</v>
      </c>
      <c r="E277" s="3">
        <v>0</v>
      </c>
      <c r="F277" s="3">
        <v>0</v>
      </c>
      <c r="G277" s="3">
        <f t="shared" si="24"/>
        <v>3</v>
      </c>
      <c r="H277" s="3">
        <v>1</v>
      </c>
      <c r="I277" s="3">
        <v>2</v>
      </c>
      <c r="J277" s="3">
        <v>0</v>
      </c>
      <c r="K277" s="3">
        <f t="shared" si="26"/>
        <v>3</v>
      </c>
      <c r="L277" s="68">
        <v>4600</v>
      </c>
      <c r="M277" s="58">
        <v>2300</v>
      </c>
      <c r="N277" s="3">
        <f t="shared" si="25"/>
        <v>4600</v>
      </c>
      <c r="O277" s="58">
        <v>2300</v>
      </c>
      <c r="P277" s="8" t="s">
        <v>70</v>
      </c>
      <c r="Q277" s="8">
        <v>15000</v>
      </c>
      <c r="R277" s="58">
        <v>4</v>
      </c>
      <c r="S277" s="6"/>
      <c r="T277" s="6"/>
    </row>
    <row r="278" spans="1:21" x14ac:dyDescent="0.3">
      <c r="A278" s="8">
        <v>8</v>
      </c>
      <c r="B278" s="67" t="s">
        <v>206</v>
      </c>
      <c r="C278" s="3">
        <v>2</v>
      </c>
      <c r="D278" s="3">
        <v>0</v>
      </c>
      <c r="E278" s="3">
        <v>0</v>
      </c>
      <c r="F278" s="3">
        <v>0</v>
      </c>
      <c r="G278" s="3">
        <f t="shared" si="24"/>
        <v>2</v>
      </c>
      <c r="H278" s="3">
        <v>1</v>
      </c>
      <c r="I278" s="3">
        <v>1</v>
      </c>
      <c r="J278" s="3">
        <v>0</v>
      </c>
      <c r="K278" s="3">
        <f t="shared" si="26"/>
        <v>2</v>
      </c>
      <c r="L278" s="68">
        <v>2300</v>
      </c>
      <c r="M278" s="58">
        <v>2300</v>
      </c>
      <c r="N278" s="3">
        <f t="shared" si="25"/>
        <v>2300</v>
      </c>
      <c r="O278" s="58">
        <v>2300</v>
      </c>
      <c r="P278" s="8" t="s">
        <v>70</v>
      </c>
      <c r="Q278" s="8">
        <v>15000</v>
      </c>
      <c r="R278" s="58">
        <v>9</v>
      </c>
      <c r="S278" s="6"/>
      <c r="T278" s="6"/>
    </row>
    <row r="279" spans="1:21" x14ac:dyDescent="0.3">
      <c r="A279" s="8">
        <v>9</v>
      </c>
      <c r="B279" s="67" t="s">
        <v>207</v>
      </c>
      <c r="C279" s="3">
        <v>3</v>
      </c>
      <c r="D279" s="3">
        <v>0</v>
      </c>
      <c r="E279" s="3">
        <v>0</v>
      </c>
      <c r="F279" s="3">
        <v>0</v>
      </c>
      <c r="G279" s="3">
        <f t="shared" si="24"/>
        <v>3</v>
      </c>
      <c r="H279" s="3">
        <v>1</v>
      </c>
      <c r="I279" s="3">
        <v>2</v>
      </c>
      <c r="J279" s="3">
        <v>0</v>
      </c>
      <c r="K279" s="3">
        <f>H279+I279+J279</f>
        <v>3</v>
      </c>
      <c r="L279" s="68">
        <v>4600</v>
      </c>
      <c r="M279" s="58">
        <v>2300</v>
      </c>
      <c r="N279" s="3">
        <f t="shared" si="25"/>
        <v>4600</v>
      </c>
      <c r="O279" s="58">
        <v>2300</v>
      </c>
      <c r="P279" s="8" t="s">
        <v>70</v>
      </c>
      <c r="Q279" s="8">
        <v>15000</v>
      </c>
      <c r="R279" s="58">
        <v>9</v>
      </c>
      <c r="S279" s="6"/>
      <c r="T279" s="6"/>
    </row>
    <row r="280" spans="1:21" x14ac:dyDescent="0.3">
      <c r="A280" s="8">
        <v>10</v>
      </c>
      <c r="B280" s="67" t="s">
        <v>209</v>
      </c>
      <c r="C280" s="64">
        <v>5.3</v>
      </c>
      <c r="D280" s="3">
        <v>0</v>
      </c>
      <c r="E280" s="64">
        <v>0</v>
      </c>
      <c r="F280" s="3">
        <v>0</v>
      </c>
      <c r="G280" s="64">
        <f t="shared" si="24"/>
        <v>5.3</v>
      </c>
      <c r="H280" s="64">
        <v>2.2999999999999998</v>
      </c>
      <c r="I280" s="3">
        <v>2</v>
      </c>
      <c r="J280" s="3">
        <v>1</v>
      </c>
      <c r="K280" s="64">
        <f t="shared" si="26"/>
        <v>5.3</v>
      </c>
      <c r="L280" s="68">
        <v>4600</v>
      </c>
      <c r="M280" s="58">
        <v>2300</v>
      </c>
      <c r="N280" s="3">
        <f t="shared" si="25"/>
        <v>4600</v>
      </c>
      <c r="O280" s="58">
        <v>2300</v>
      </c>
      <c r="P280" s="8" t="s">
        <v>70</v>
      </c>
      <c r="Q280" s="8">
        <v>15000</v>
      </c>
      <c r="R280" s="58">
        <v>8</v>
      </c>
      <c r="S280" s="6"/>
      <c r="T280" s="6"/>
    </row>
    <row r="281" spans="1:21" x14ac:dyDescent="0.3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8"/>
      <c r="Q281" s="8"/>
      <c r="R281" s="6"/>
      <c r="S281" s="6"/>
      <c r="T281" s="6"/>
    </row>
    <row r="282" spans="1:21" x14ac:dyDescent="0.3">
      <c r="A282" s="6"/>
      <c r="B282" s="41" t="s">
        <v>3</v>
      </c>
      <c r="C282" s="47">
        <f t="shared" ref="C282:J282" si="27">SUM(C271:C281)</f>
        <v>35.15</v>
      </c>
      <c r="D282" s="7">
        <f t="shared" si="27"/>
        <v>0</v>
      </c>
      <c r="E282" s="47">
        <f t="shared" si="27"/>
        <v>0</v>
      </c>
      <c r="F282" s="7">
        <f t="shared" si="27"/>
        <v>0</v>
      </c>
      <c r="G282" s="47">
        <f t="shared" si="27"/>
        <v>35.15</v>
      </c>
      <c r="H282" s="47">
        <f t="shared" si="27"/>
        <v>13.649999999999999</v>
      </c>
      <c r="I282" s="7">
        <f>SUM(I271:I281)</f>
        <v>20</v>
      </c>
      <c r="J282" s="47">
        <f t="shared" si="27"/>
        <v>1.5</v>
      </c>
      <c r="K282" s="47">
        <f>SUM(K271:K280)</f>
        <v>35.15</v>
      </c>
      <c r="L282" s="7">
        <f>SUM(L271:L281)</f>
        <v>46000</v>
      </c>
      <c r="M282" s="58">
        <f>SUM(M271:M280)/10</f>
        <v>2300</v>
      </c>
      <c r="N282" s="3">
        <f>SUM(N271:N281)</f>
        <v>46000</v>
      </c>
      <c r="O282" s="58">
        <f>SUM(O271:O280)/10</f>
        <v>2300</v>
      </c>
      <c r="P282" s="8" t="s">
        <v>70</v>
      </c>
      <c r="Q282" s="8">
        <f>SUM(Q271:Q280)/10</f>
        <v>15000</v>
      </c>
      <c r="R282" s="40">
        <f>SUM(R271:R281)</f>
        <v>95</v>
      </c>
      <c r="S282" s="63"/>
      <c r="T282" s="6"/>
    </row>
    <row r="283" spans="1:21" x14ac:dyDescent="0.3">
      <c r="N283" s="139"/>
    </row>
    <row r="284" spans="1:21" x14ac:dyDescent="0.3">
      <c r="A284" s="16" t="s">
        <v>46</v>
      </c>
      <c r="O284" s="419" t="str">
        <f>O242</f>
        <v>Bermani Ulu Raya, 31 Desember 2023</v>
      </c>
      <c r="P284" s="419"/>
      <c r="Q284" s="419"/>
      <c r="R284" s="419"/>
      <c r="S284" s="419"/>
      <c r="T284" s="419"/>
    </row>
    <row r="285" spans="1:21" x14ac:dyDescent="0.3">
      <c r="B285" s="74"/>
      <c r="C285" s="74"/>
      <c r="D285" s="74"/>
      <c r="E285" s="74"/>
      <c r="F285" s="74"/>
      <c r="O285" s="419" t="s">
        <v>2</v>
      </c>
      <c r="P285" s="419"/>
      <c r="Q285" s="419"/>
      <c r="R285" s="419"/>
      <c r="S285" s="419"/>
      <c r="T285" s="419"/>
    </row>
    <row r="286" spans="1:21" x14ac:dyDescent="0.3">
      <c r="A286" s="83"/>
      <c r="B286" s="383" t="s">
        <v>326</v>
      </c>
      <c r="C286" s="74"/>
      <c r="D286" s="74"/>
      <c r="E286" s="74"/>
      <c r="F286" s="74"/>
    </row>
    <row r="287" spans="1:21" x14ac:dyDescent="0.3">
      <c r="B287" s="74" t="s">
        <v>444</v>
      </c>
      <c r="C287" s="74"/>
      <c r="D287" s="74"/>
      <c r="E287" s="74"/>
      <c r="F287" s="74"/>
      <c r="L287" s="347"/>
    </row>
    <row r="288" spans="1:21" x14ac:dyDescent="0.3">
      <c r="B288" s="74" t="s">
        <v>445</v>
      </c>
      <c r="C288" s="74"/>
      <c r="D288" s="74"/>
      <c r="E288" s="74"/>
      <c r="F288" s="74"/>
      <c r="O288" s="428" t="str">
        <f>O163</f>
        <v>NOVIAN HADIANTO, S.Hut</v>
      </c>
      <c r="P288" s="428"/>
      <c r="Q288" s="428"/>
      <c r="R288" s="428"/>
      <c r="S288" s="428"/>
      <c r="T288" s="428"/>
    </row>
    <row r="289" spans="1:20" x14ac:dyDescent="0.3">
      <c r="B289" s="74"/>
      <c r="C289" s="74"/>
      <c r="D289" s="74"/>
      <c r="E289" s="74"/>
      <c r="F289" s="74"/>
      <c r="O289" s="419" t="str">
        <f>O164</f>
        <v>NIP. 19810427 201402 1 001</v>
      </c>
      <c r="P289" s="419"/>
      <c r="Q289" s="419"/>
      <c r="R289" s="419"/>
      <c r="S289" s="419"/>
      <c r="T289" s="419"/>
    </row>
    <row r="290" spans="1:20" x14ac:dyDescent="0.3">
      <c r="O290" s="70"/>
      <c r="R290" s="70"/>
      <c r="S290" s="70"/>
      <c r="T290" s="70"/>
    </row>
    <row r="291" spans="1:20" x14ac:dyDescent="0.3">
      <c r="O291" s="70"/>
      <c r="R291" s="70"/>
      <c r="S291" s="70"/>
      <c r="T291" s="70"/>
    </row>
    <row r="292" spans="1:20" x14ac:dyDescent="0.3">
      <c r="O292" s="70"/>
      <c r="R292" s="70"/>
      <c r="S292" s="70"/>
      <c r="T292" s="70"/>
    </row>
    <row r="293" spans="1:20" x14ac:dyDescent="0.3">
      <c r="O293" s="70"/>
      <c r="R293" s="70"/>
      <c r="S293" s="70"/>
      <c r="T293" s="70"/>
    </row>
    <row r="294" spans="1:20" x14ac:dyDescent="0.3">
      <c r="A294" s="16" t="s">
        <v>96</v>
      </c>
    </row>
    <row r="295" spans="1:20" x14ac:dyDescent="0.3">
      <c r="L295" s="17"/>
    </row>
    <row r="296" spans="1:20" x14ac:dyDescent="0.3">
      <c r="A296" s="441" t="s">
        <v>93</v>
      </c>
      <c r="B296" s="460"/>
      <c r="C296" s="460"/>
      <c r="D296" s="460"/>
      <c r="E296" s="460"/>
      <c r="F296" s="460"/>
      <c r="G296" s="460"/>
      <c r="H296" s="460"/>
      <c r="I296" s="460"/>
      <c r="J296" s="460"/>
      <c r="K296" s="460"/>
      <c r="L296" s="460"/>
      <c r="M296" s="460"/>
      <c r="N296" s="460"/>
      <c r="O296" s="460"/>
      <c r="P296" s="460"/>
      <c r="Q296" s="460"/>
      <c r="R296" s="460"/>
      <c r="S296" s="460"/>
      <c r="T296" s="447"/>
    </row>
    <row r="297" spans="1:20" x14ac:dyDescent="0.3">
      <c r="A297" s="444" t="s">
        <v>4</v>
      </c>
      <c r="B297" s="461"/>
      <c r="C297" s="461"/>
      <c r="D297" s="461"/>
      <c r="E297" s="461"/>
      <c r="F297" s="461"/>
      <c r="G297" s="461"/>
      <c r="H297" s="461"/>
      <c r="I297" s="461"/>
      <c r="J297" s="461"/>
      <c r="K297" s="461"/>
      <c r="L297" s="461"/>
      <c r="M297" s="461"/>
      <c r="N297" s="461"/>
      <c r="O297" s="461"/>
      <c r="P297" s="461"/>
      <c r="Q297" s="461"/>
      <c r="R297" s="461"/>
      <c r="S297" s="461"/>
      <c r="T297" s="445"/>
    </row>
    <row r="298" spans="1:20" ht="20.100000000000001" customHeight="1" x14ac:dyDescent="0.3">
      <c r="N298" s="18"/>
    </row>
    <row r="299" spans="1:20" ht="20.100000000000001" customHeight="1" x14ac:dyDescent="0.3">
      <c r="A299" s="19" t="s">
        <v>5</v>
      </c>
      <c r="B299" s="19"/>
      <c r="C299" s="19" t="s">
        <v>88</v>
      </c>
      <c r="D299" s="19"/>
      <c r="L299" s="20"/>
      <c r="N299" s="20"/>
      <c r="Q299" s="70" t="s">
        <v>42</v>
      </c>
      <c r="S299" s="16" t="str">
        <f>S6</f>
        <v>: 2023</v>
      </c>
    </row>
    <row r="300" spans="1:20" ht="20.100000000000001" customHeight="1" x14ac:dyDescent="0.3">
      <c r="A300" s="16" t="s">
        <v>9</v>
      </c>
      <c r="C300" s="16" t="str">
        <f>C259</f>
        <v>: BERMANI ULU RAYA</v>
      </c>
      <c r="Q300" s="70" t="s">
        <v>43</v>
      </c>
      <c r="S300" s="16" t="s">
        <v>45</v>
      </c>
    </row>
    <row r="301" spans="1:20" ht="20.100000000000001" customHeight="1" x14ac:dyDescent="0.3">
      <c r="A301" s="16" t="s">
        <v>6</v>
      </c>
      <c r="C301" s="16" t="s">
        <v>99</v>
      </c>
      <c r="Q301" s="70" t="s">
        <v>44</v>
      </c>
      <c r="S301" s="16" t="str">
        <f>S8</f>
        <v>: IV ( Empat )</v>
      </c>
    </row>
    <row r="302" spans="1:20" x14ac:dyDescent="0.3">
      <c r="A302" s="16" t="s">
        <v>7</v>
      </c>
      <c r="C302" s="16" t="s">
        <v>41</v>
      </c>
    </row>
    <row r="304" spans="1:20" x14ac:dyDescent="0.3">
      <c r="A304" s="424" t="s">
        <v>8</v>
      </c>
      <c r="B304" s="424" t="s">
        <v>91</v>
      </c>
      <c r="C304" s="22" t="s">
        <v>10</v>
      </c>
      <c r="D304" s="433" t="s">
        <v>15</v>
      </c>
      <c r="E304" s="422"/>
      <c r="F304" s="422"/>
      <c r="G304" s="422"/>
      <c r="H304" s="422"/>
      <c r="I304" s="422"/>
      <c r="J304" s="422"/>
      <c r="K304" s="423"/>
      <c r="L304" s="431" t="s">
        <v>28</v>
      </c>
      <c r="M304" s="432"/>
      <c r="N304" s="431" t="s">
        <v>28</v>
      </c>
      <c r="O304" s="432"/>
      <c r="P304" s="22"/>
      <c r="Q304" s="381"/>
      <c r="R304" s="421" t="s">
        <v>35</v>
      </c>
      <c r="S304" s="427"/>
      <c r="T304" s="424" t="s">
        <v>39</v>
      </c>
    </row>
    <row r="305" spans="1:20" x14ac:dyDescent="0.3">
      <c r="A305" s="425"/>
      <c r="B305" s="425"/>
      <c r="C305" s="24" t="s">
        <v>11</v>
      </c>
      <c r="D305" s="421" t="s">
        <v>16</v>
      </c>
      <c r="E305" s="422"/>
      <c r="F305" s="422"/>
      <c r="G305" s="423"/>
      <c r="H305" s="433" t="s">
        <v>23</v>
      </c>
      <c r="I305" s="422"/>
      <c r="J305" s="422"/>
      <c r="K305" s="423"/>
      <c r="L305" s="434" t="s">
        <v>29</v>
      </c>
      <c r="M305" s="435"/>
      <c r="N305" s="434" t="s">
        <v>29</v>
      </c>
      <c r="O305" s="435"/>
      <c r="P305" s="24"/>
      <c r="Q305" s="26" t="s">
        <v>416</v>
      </c>
      <c r="R305" s="429" t="s">
        <v>36</v>
      </c>
      <c r="S305" s="430"/>
      <c r="T305" s="425"/>
    </row>
    <row r="306" spans="1:20" x14ac:dyDescent="0.3">
      <c r="A306" s="425"/>
      <c r="B306" s="425"/>
      <c r="C306" s="26" t="s">
        <v>12</v>
      </c>
      <c r="D306" s="23"/>
      <c r="E306" s="27"/>
      <c r="F306" s="23"/>
      <c r="G306" s="23"/>
      <c r="H306" s="23"/>
      <c r="I306" s="23"/>
      <c r="J306" s="23"/>
      <c r="K306" s="23"/>
      <c r="L306" s="421" t="s">
        <v>30</v>
      </c>
      <c r="M306" s="427"/>
      <c r="N306" s="421" t="s">
        <v>30</v>
      </c>
      <c r="O306" s="427"/>
      <c r="P306" s="24" t="s">
        <v>34</v>
      </c>
      <c r="Q306" s="24" t="s">
        <v>417</v>
      </c>
      <c r="R306" s="22"/>
      <c r="S306" s="22"/>
      <c r="T306" s="425"/>
    </row>
    <row r="307" spans="1:20" x14ac:dyDescent="0.3">
      <c r="A307" s="425"/>
      <c r="B307" s="425"/>
      <c r="C307" s="26" t="s">
        <v>13</v>
      </c>
      <c r="D307" s="24" t="s">
        <v>17</v>
      </c>
      <c r="E307" s="28" t="s">
        <v>17</v>
      </c>
      <c r="F307" s="24" t="s">
        <v>20</v>
      </c>
      <c r="G307" s="24" t="s">
        <v>22</v>
      </c>
      <c r="H307" s="24" t="s">
        <v>24</v>
      </c>
      <c r="I307" s="24" t="s">
        <v>25</v>
      </c>
      <c r="J307" s="24" t="s">
        <v>26</v>
      </c>
      <c r="K307" s="24" t="s">
        <v>22</v>
      </c>
      <c r="L307" s="429" t="s">
        <v>14</v>
      </c>
      <c r="M307" s="430"/>
      <c r="N307" s="429" t="s">
        <v>33</v>
      </c>
      <c r="O307" s="430"/>
      <c r="P307" s="24" t="s">
        <v>28</v>
      </c>
      <c r="Q307" s="24" t="s">
        <v>418</v>
      </c>
      <c r="R307" s="24" t="s">
        <v>37</v>
      </c>
      <c r="S307" s="24" t="s">
        <v>38</v>
      </c>
      <c r="T307" s="425"/>
    </row>
    <row r="308" spans="1:20" x14ac:dyDescent="0.3">
      <c r="A308" s="425"/>
      <c r="B308" s="425"/>
      <c r="C308" s="26" t="s">
        <v>14</v>
      </c>
      <c r="D308" s="24" t="s">
        <v>18</v>
      </c>
      <c r="E308" s="28" t="s">
        <v>19</v>
      </c>
      <c r="F308" s="24" t="s">
        <v>21</v>
      </c>
      <c r="G308" s="24"/>
      <c r="H308" s="24"/>
      <c r="I308" s="24"/>
      <c r="J308" s="24" t="s">
        <v>27</v>
      </c>
      <c r="K308" s="24"/>
      <c r="L308" s="22" t="s">
        <v>22</v>
      </c>
      <c r="M308" s="22" t="s">
        <v>31</v>
      </c>
      <c r="N308" s="22" t="s">
        <v>22</v>
      </c>
      <c r="O308" s="22" t="s">
        <v>31</v>
      </c>
      <c r="P308" s="24"/>
      <c r="Q308" s="24"/>
      <c r="R308" s="25"/>
      <c r="S308" s="25"/>
      <c r="T308" s="425"/>
    </row>
    <row r="309" spans="1:20" x14ac:dyDescent="0.3">
      <c r="A309" s="426"/>
      <c r="B309" s="426"/>
      <c r="C309" s="29"/>
      <c r="D309" s="30"/>
      <c r="E309" s="31"/>
      <c r="F309" s="30"/>
      <c r="G309" s="30"/>
      <c r="H309" s="30"/>
      <c r="I309" s="30"/>
      <c r="J309" s="30"/>
      <c r="K309" s="30"/>
      <c r="L309" s="32" t="s">
        <v>29</v>
      </c>
      <c r="M309" s="33" t="s">
        <v>32</v>
      </c>
      <c r="N309" s="32" t="s">
        <v>29</v>
      </c>
      <c r="O309" s="33" t="s">
        <v>32</v>
      </c>
      <c r="P309" s="33"/>
      <c r="Q309" s="33"/>
      <c r="R309" s="30"/>
      <c r="S309" s="30"/>
      <c r="T309" s="426"/>
    </row>
    <row r="310" spans="1:20" x14ac:dyDescent="0.3">
      <c r="A310" s="8">
        <v>1</v>
      </c>
      <c r="B310" s="8">
        <v>2</v>
      </c>
      <c r="C310" s="8">
        <v>3</v>
      </c>
      <c r="D310" s="8">
        <v>4</v>
      </c>
      <c r="E310" s="8">
        <v>5</v>
      </c>
      <c r="F310" s="8">
        <v>6</v>
      </c>
      <c r="G310" s="8" t="s">
        <v>0</v>
      </c>
      <c r="H310" s="8">
        <v>8</v>
      </c>
      <c r="I310" s="8">
        <v>9</v>
      </c>
      <c r="J310" s="8">
        <v>10</v>
      </c>
      <c r="K310" s="8" t="s">
        <v>1</v>
      </c>
      <c r="L310" s="8">
        <v>12</v>
      </c>
      <c r="M310" s="8">
        <v>13</v>
      </c>
      <c r="N310" s="8">
        <v>14</v>
      </c>
      <c r="O310" s="8">
        <v>15</v>
      </c>
      <c r="P310" s="8">
        <v>16</v>
      </c>
      <c r="Q310" s="8"/>
      <c r="R310" s="8">
        <v>17</v>
      </c>
      <c r="S310" s="8">
        <v>18</v>
      </c>
      <c r="T310" s="8">
        <v>19</v>
      </c>
    </row>
    <row r="311" spans="1:20" ht="20.100000000000001" customHeight="1" x14ac:dyDescent="0.3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7"/>
      <c r="P311" s="8"/>
      <c r="Q311" s="8"/>
      <c r="R311" s="6"/>
      <c r="S311" s="6"/>
      <c r="T311" s="6"/>
    </row>
    <row r="312" spans="1:20" x14ac:dyDescent="0.3">
      <c r="A312" s="8">
        <v>1</v>
      </c>
      <c r="B312" s="67" t="s">
        <v>201</v>
      </c>
      <c r="C312" s="3">
        <v>2</v>
      </c>
      <c r="D312" s="3">
        <v>0</v>
      </c>
      <c r="E312" s="3">
        <v>0</v>
      </c>
      <c r="F312" s="3">
        <v>0</v>
      </c>
      <c r="G312" s="3">
        <f>C312+E312-F312</f>
        <v>2</v>
      </c>
      <c r="H312" s="3">
        <v>2</v>
      </c>
      <c r="I312" s="3">
        <v>0</v>
      </c>
      <c r="J312" s="3">
        <v>0</v>
      </c>
      <c r="K312" s="3">
        <f>H312+I312+J312</f>
        <v>2</v>
      </c>
      <c r="L312" s="3">
        <v>0</v>
      </c>
      <c r="M312" s="58">
        <v>0</v>
      </c>
      <c r="N312" s="3">
        <v>0</v>
      </c>
      <c r="O312" s="69">
        <f>M312</f>
        <v>0</v>
      </c>
      <c r="P312" s="8" t="s">
        <v>66</v>
      </c>
      <c r="Q312" s="8"/>
      <c r="R312" s="58">
        <v>20</v>
      </c>
      <c r="S312" s="6"/>
      <c r="T312" s="6"/>
    </row>
    <row r="313" spans="1:20" x14ac:dyDescent="0.3">
      <c r="A313" s="8">
        <v>2</v>
      </c>
      <c r="B313" s="67" t="s">
        <v>202</v>
      </c>
      <c r="C313" s="64">
        <v>0</v>
      </c>
      <c r="D313" s="3">
        <v>0</v>
      </c>
      <c r="E313" s="3">
        <v>0</v>
      </c>
      <c r="F313" s="3">
        <v>0</v>
      </c>
      <c r="G313" s="64">
        <f t="shared" ref="G313:G321" si="28">C313+E313-F313</f>
        <v>0</v>
      </c>
      <c r="H313" s="3">
        <v>0</v>
      </c>
      <c r="I313" s="64">
        <v>0</v>
      </c>
      <c r="J313" s="3">
        <v>0</v>
      </c>
      <c r="K313" s="3">
        <f t="shared" ref="K313:K318" si="29">H313+I313+J313</f>
        <v>0</v>
      </c>
      <c r="L313" s="3">
        <v>0</v>
      </c>
      <c r="M313" s="3">
        <v>0</v>
      </c>
      <c r="N313" s="3">
        <v>0</v>
      </c>
      <c r="O313" s="69">
        <f t="shared" ref="O313:O322" si="30">M313</f>
        <v>0</v>
      </c>
      <c r="P313" s="8" t="s">
        <v>66</v>
      </c>
      <c r="Q313" s="8"/>
      <c r="R313" s="3">
        <v>0</v>
      </c>
      <c r="S313" s="6"/>
      <c r="T313" s="6"/>
    </row>
    <row r="314" spans="1:20" x14ac:dyDescent="0.3">
      <c r="A314" s="8">
        <v>3</v>
      </c>
      <c r="B314" s="67" t="s">
        <v>203</v>
      </c>
      <c r="C314" s="3">
        <v>0</v>
      </c>
      <c r="D314" s="3">
        <v>0</v>
      </c>
      <c r="E314" s="3">
        <v>0</v>
      </c>
      <c r="F314" s="3">
        <v>0</v>
      </c>
      <c r="G314" s="3">
        <f t="shared" si="28"/>
        <v>0</v>
      </c>
      <c r="H314" s="3">
        <v>0</v>
      </c>
      <c r="I314" s="3">
        <v>0</v>
      </c>
      <c r="J314" s="3">
        <v>0</v>
      </c>
      <c r="K314" s="3">
        <f t="shared" si="29"/>
        <v>0</v>
      </c>
      <c r="L314" s="3">
        <v>0</v>
      </c>
      <c r="M314" s="3">
        <v>0</v>
      </c>
      <c r="N314" s="3">
        <v>0</v>
      </c>
      <c r="O314" s="69">
        <f t="shared" si="30"/>
        <v>0</v>
      </c>
      <c r="P314" s="8" t="s">
        <v>66</v>
      </c>
      <c r="Q314" s="8"/>
      <c r="R314" s="3">
        <v>0</v>
      </c>
      <c r="S314" s="6"/>
      <c r="T314" s="6"/>
    </row>
    <row r="315" spans="1:20" x14ac:dyDescent="0.3">
      <c r="A315" s="8">
        <v>4</v>
      </c>
      <c r="B315" s="138" t="s">
        <v>208</v>
      </c>
      <c r="C315" s="3">
        <v>2</v>
      </c>
      <c r="D315" s="3">
        <v>0</v>
      </c>
      <c r="E315" s="3">
        <v>0</v>
      </c>
      <c r="F315" s="3">
        <v>0</v>
      </c>
      <c r="G315" s="3">
        <f t="shared" si="28"/>
        <v>2</v>
      </c>
      <c r="H315" s="3">
        <v>2</v>
      </c>
      <c r="I315" s="3">
        <v>0</v>
      </c>
      <c r="J315" s="3">
        <v>0</v>
      </c>
      <c r="K315" s="3">
        <f t="shared" si="29"/>
        <v>2</v>
      </c>
      <c r="L315" s="3">
        <v>0</v>
      </c>
      <c r="M315" s="58">
        <v>0</v>
      </c>
      <c r="N315" s="3">
        <v>0</v>
      </c>
      <c r="O315" s="69">
        <f t="shared" si="30"/>
        <v>0</v>
      </c>
      <c r="P315" s="8" t="s">
        <v>66</v>
      </c>
      <c r="Q315" s="8"/>
      <c r="R315" s="58">
        <v>8</v>
      </c>
      <c r="S315" s="6"/>
      <c r="T315" s="6"/>
    </row>
    <row r="316" spans="1:20" x14ac:dyDescent="0.3">
      <c r="A316" s="8">
        <v>5</v>
      </c>
      <c r="B316" s="67" t="s">
        <v>313</v>
      </c>
      <c r="C316" s="3">
        <v>0</v>
      </c>
      <c r="D316" s="3">
        <v>0</v>
      </c>
      <c r="E316" s="3">
        <v>0</v>
      </c>
      <c r="F316" s="3">
        <v>0</v>
      </c>
      <c r="G316" s="3">
        <f t="shared" si="28"/>
        <v>0</v>
      </c>
      <c r="H316" s="3">
        <v>0</v>
      </c>
      <c r="I316" s="3">
        <v>0</v>
      </c>
      <c r="J316" s="3">
        <v>0</v>
      </c>
      <c r="K316" s="3">
        <f t="shared" si="29"/>
        <v>0</v>
      </c>
      <c r="L316" s="3">
        <v>0</v>
      </c>
      <c r="M316" s="3">
        <v>0</v>
      </c>
      <c r="N316" s="3">
        <v>0</v>
      </c>
      <c r="O316" s="69">
        <f t="shared" si="30"/>
        <v>0</v>
      </c>
      <c r="P316" s="8" t="s">
        <v>66</v>
      </c>
      <c r="Q316" s="8"/>
      <c r="R316" s="3">
        <v>0</v>
      </c>
      <c r="S316" s="6"/>
      <c r="T316" s="6"/>
    </row>
    <row r="317" spans="1:20" x14ac:dyDescent="0.3">
      <c r="A317" s="8">
        <v>6</v>
      </c>
      <c r="B317" s="67" t="s">
        <v>204</v>
      </c>
      <c r="C317" s="3">
        <v>0</v>
      </c>
      <c r="D317" s="3">
        <v>0</v>
      </c>
      <c r="E317" s="3">
        <v>0</v>
      </c>
      <c r="F317" s="3">
        <v>0</v>
      </c>
      <c r="G317" s="3">
        <f t="shared" si="28"/>
        <v>0</v>
      </c>
      <c r="H317" s="3">
        <v>0</v>
      </c>
      <c r="I317" s="3">
        <v>0</v>
      </c>
      <c r="J317" s="3">
        <v>0</v>
      </c>
      <c r="K317" s="3">
        <f t="shared" si="29"/>
        <v>0</v>
      </c>
      <c r="L317" s="3">
        <v>0</v>
      </c>
      <c r="M317" s="3">
        <v>0</v>
      </c>
      <c r="N317" s="3">
        <v>0</v>
      </c>
      <c r="O317" s="69">
        <f t="shared" si="30"/>
        <v>0</v>
      </c>
      <c r="P317" s="8" t="s">
        <v>66</v>
      </c>
      <c r="Q317" s="8"/>
      <c r="R317" s="3">
        <v>0</v>
      </c>
      <c r="S317" s="6"/>
      <c r="T317" s="6"/>
    </row>
    <row r="318" spans="1:20" x14ac:dyDescent="0.3">
      <c r="A318" s="8">
        <v>7</v>
      </c>
      <c r="B318" s="67" t="s">
        <v>205</v>
      </c>
      <c r="C318" s="3">
        <v>2</v>
      </c>
      <c r="D318" s="3">
        <v>0</v>
      </c>
      <c r="E318" s="3">
        <v>0</v>
      </c>
      <c r="F318" s="3">
        <v>0</v>
      </c>
      <c r="G318" s="3">
        <f t="shared" si="28"/>
        <v>2</v>
      </c>
      <c r="H318" s="3">
        <v>1</v>
      </c>
      <c r="I318" s="3">
        <v>1</v>
      </c>
      <c r="J318" s="3">
        <v>0</v>
      </c>
      <c r="K318" s="3">
        <f t="shared" si="29"/>
        <v>2</v>
      </c>
      <c r="L318" s="58">
        <v>350</v>
      </c>
      <c r="M318" s="3">
        <v>350</v>
      </c>
      <c r="N318" s="3">
        <f>I318*O318</f>
        <v>350</v>
      </c>
      <c r="O318" s="69">
        <v>350</v>
      </c>
      <c r="P318" s="8" t="s">
        <v>66</v>
      </c>
      <c r="Q318" s="8">
        <v>40000</v>
      </c>
      <c r="R318" s="58">
        <v>6</v>
      </c>
      <c r="S318" s="6"/>
      <c r="T318" s="6"/>
    </row>
    <row r="319" spans="1:20" x14ac:dyDescent="0.3">
      <c r="A319" s="8">
        <v>8</v>
      </c>
      <c r="B319" s="67" t="s">
        <v>206</v>
      </c>
      <c r="C319" s="3">
        <v>2</v>
      </c>
      <c r="D319" s="3">
        <v>0</v>
      </c>
      <c r="E319" s="3">
        <v>0</v>
      </c>
      <c r="F319" s="3">
        <v>0</v>
      </c>
      <c r="G319" s="3">
        <f t="shared" si="28"/>
        <v>2</v>
      </c>
      <c r="H319" s="3">
        <v>2</v>
      </c>
      <c r="I319" s="3">
        <v>0</v>
      </c>
      <c r="J319" s="3">
        <v>0</v>
      </c>
      <c r="K319" s="3">
        <f>H319+I319+J319</f>
        <v>2</v>
      </c>
      <c r="L319" s="3">
        <v>0</v>
      </c>
      <c r="M319" s="3">
        <v>0</v>
      </c>
      <c r="N319" s="3">
        <v>0</v>
      </c>
      <c r="O319" s="69">
        <f t="shared" si="30"/>
        <v>0</v>
      </c>
      <c r="P319" s="8" t="s">
        <v>66</v>
      </c>
      <c r="Q319" s="8"/>
      <c r="R319" s="58">
        <v>9</v>
      </c>
      <c r="S319" s="6"/>
      <c r="T319" s="6"/>
    </row>
    <row r="320" spans="1:20" x14ac:dyDescent="0.3">
      <c r="A320" s="8">
        <v>9</v>
      </c>
      <c r="B320" s="67" t="s">
        <v>207</v>
      </c>
      <c r="C320" s="3">
        <v>0</v>
      </c>
      <c r="D320" s="3">
        <v>0</v>
      </c>
      <c r="E320" s="3">
        <v>0</v>
      </c>
      <c r="F320" s="3">
        <v>0</v>
      </c>
      <c r="G320" s="3">
        <f t="shared" si="28"/>
        <v>0</v>
      </c>
      <c r="H320" s="64">
        <v>0</v>
      </c>
      <c r="I320" s="64">
        <v>0</v>
      </c>
      <c r="J320" s="3">
        <v>0</v>
      </c>
      <c r="K320" s="3">
        <f>G320</f>
        <v>0</v>
      </c>
      <c r="L320" s="3">
        <v>0</v>
      </c>
      <c r="M320" s="3">
        <v>0</v>
      </c>
      <c r="N320" s="3">
        <v>0</v>
      </c>
      <c r="O320" s="69">
        <f t="shared" si="30"/>
        <v>0</v>
      </c>
      <c r="P320" s="8" t="s">
        <v>66</v>
      </c>
      <c r="Q320" s="8"/>
      <c r="R320" s="3">
        <v>0</v>
      </c>
      <c r="S320" s="6"/>
      <c r="T320" s="6"/>
    </row>
    <row r="321" spans="1:20" x14ac:dyDescent="0.3">
      <c r="A321" s="8">
        <v>10</v>
      </c>
      <c r="B321" s="67" t="s">
        <v>209</v>
      </c>
      <c r="C321" s="64">
        <v>0</v>
      </c>
      <c r="D321" s="3">
        <v>0</v>
      </c>
      <c r="E321" s="3">
        <v>0</v>
      </c>
      <c r="F321" s="3">
        <v>0</v>
      </c>
      <c r="G321" s="64">
        <f t="shared" si="28"/>
        <v>0</v>
      </c>
      <c r="H321" s="3">
        <v>0</v>
      </c>
      <c r="I321" s="3">
        <v>0</v>
      </c>
      <c r="J321" s="64">
        <v>0</v>
      </c>
      <c r="K321" s="3">
        <f>G321</f>
        <v>0</v>
      </c>
      <c r="L321" s="3">
        <v>0</v>
      </c>
      <c r="M321" s="3">
        <v>0</v>
      </c>
      <c r="N321" s="3">
        <v>0</v>
      </c>
      <c r="O321" s="69">
        <f t="shared" si="30"/>
        <v>0</v>
      </c>
      <c r="P321" s="8" t="s">
        <v>66</v>
      </c>
      <c r="Q321" s="8"/>
      <c r="R321" s="3">
        <v>0</v>
      </c>
      <c r="S321" s="6"/>
      <c r="T321" s="6"/>
    </row>
    <row r="322" spans="1:20" x14ac:dyDescent="0.3">
      <c r="A322" s="8"/>
      <c r="B322" s="67"/>
      <c r="C322" s="6"/>
      <c r="D322" s="6"/>
      <c r="E322" s="6"/>
      <c r="F322" s="6"/>
      <c r="G322" s="6"/>
      <c r="H322" s="6"/>
      <c r="I322" s="6"/>
      <c r="J322" s="6"/>
      <c r="K322" s="6"/>
      <c r="L322" s="3">
        <v>0</v>
      </c>
      <c r="M322" s="3">
        <v>0</v>
      </c>
      <c r="N322" s="3">
        <v>0</v>
      </c>
      <c r="O322" s="69">
        <f t="shared" si="30"/>
        <v>0</v>
      </c>
      <c r="P322" s="8" t="s">
        <v>66</v>
      </c>
      <c r="Q322" s="8"/>
      <c r="R322" s="3">
        <v>0</v>
      </c>
      <c r="S322" s="6"/>
      <c r="T322" s="6"/>
    </row>
    <row r="323" spans="1:20" x14ac:dyDescent="0.3">
      <c r="A323" s="6"/>
      <c r="B323" s="67"/>
      <c r="C323" s="7"/>
      <c r="D323" s="7"/>
      <c r="E323" s="7"/>
      <c r="F323" s="7"/>
      <c r="G323" s="7"/>
      <c r="H323" s="7"/>
      <c r="I323" s="7"/>
      <c r="J323" s="65"/>
      <c r="K323" s="7"/>
      <c r="L323" s="6"/>
      <c r="M323" s="6"/>
      <c r="N323" s="6"/>
      <c r="O323" s="6"/>
      <c r="P323" s="8"/>
      <c r="Q323" s="8"/>
      <c r="R323" s="6"/>
      <c r="S323" s="6"/>
      <c r="T323" s="6"/>
    </row>
    <row r="324" spans="1:20" x14ac:dyDescent="0.3">
      <c r="A324" s="6"/>
      <c r="B324" s="41" t="s">
        <v>3</v>
      </c>
      <c r="C324" s="3">
        <f t="shared" ref="C324:J324" si="31">SUM(C312:C323)</f>
        <v>8</v>
      </c>
      <c r="D324" s="3">
        <f t="shared" si="31"/>
        <v>0</v>
      </c>
      <c r="E324" s="3">
        <f t="shared" si="31"/>
        <v>0</v>
      </c>
      <c r="F324" s="3">
        <f t="shared" si="31"/>
        <v>0</v>
      </c>
      <c r="G324" s="3">
        <f t="shared" si="31"/>
        <v>8</v>
      </c>
      <c r="H324" s="3">
        <f t="shared" si="31"/>
        <v>7</v>
      </c>
      <c r="I324" s="3">
        <f t="shared" si="31"/>
        <v>1</v>
      </c>
      <c r="J324" s="3">
        <f t="shared" si="31"/>
        <v>0</v>
      </c>
      <c r="K324" s="3">
        <f>SUM(K312:K323)</f>
        <v>8</v>
      </c>
      <c r="L324" s="7">
        <f>SUM(L312:L323)</f>
        <v>350</v>
      </c>
      <c r="M324" s="63">
        <f>SUM(M312:M322)/1</f>
        <v>350</v>
      </c>
      <c r="N324" s="3">
        <f>SUM(N312:N322)</f>
        <v>350</v>
      </c>
      <c r="O324" s="63">
        <f>SUM(O312:O322)/1</f>
        <v>350</v>
      </c>
      <c r="P324" s="8" t="s">
        <v>66</v>
      </c>
      <c r="Q324" s="8">
        <v>40000</v>
      </c>
      <c r="R324" s="40">
        <f>SUM(R312:R323)</f>
        <v>43</v>
      </c>
      <c r="S324" s="63"/>
      <c r="T324" s="6"/>
    </row>
    <row r="326" spans="1:20" x14ac:dyDescent="0.3">
      <c r="A326" s="16" t="s">
        <v>46</v>
      </c>
      <c r="N326" s="139"/>
      <c r="O326" s="419" t="str">
        <f>O284</f>
        <v>Bermani Ulu Raya, 31 Desember 2023</v>
      </c>
      <c r="P326" s="419"/>
      <c r="Q326" s="419"/>
      <c r="R326" s="419"/>
      <c r="S326" s="419"/>
      <c r="T326" s="419"/>
    </row>
    <row r="327" spans="1:20" x14ac:dyDescent="0.3">
      <c r="O327" s="419" t="s">
        <v>2</v>
      </c>
      <c r="P327" s="419"/>
      <c r="Q327" s="419"/>
      <c r="R327" s="419"/>
      <c r="S327" s="419"/>
      <c r="T327" s="419"/>
    </row>
    <row r="330" spans="1:20" x14ac:dyDescent="0.3">
      <c r="O330" s="428" t="str">
        <f>O288</f>
        <v>NOVIAN HADIANTO, S.Hut</v>
      </c>
      <c r="P330" s="428"/>
      <c r="Q330" s="428"/>
      <c r="R330" s="428"/>
      <c r="S330" s="428"/>
      <c r="T330" s="428"/>
    </row>
    <row r="331" spans="1:20" x14ac:dyDescent="0.3">
      <c r="O331" s="419" t="str">
        <f>O289</f>
        <v>NIP. 19810427 201402 1 001</v>
      </c>
      <c r="P331" s="419"/>
      <c r="Q331" s="419"/>
      <c r="R331" s="419"/>
      <c r="S331" s="419"/>
      <c r="T331" s="419"/>
    </row>
    <row r="335" spans="1:20" ht="20.100000000000001" customHeight="1" x14ac:dyDescent="0.3">
      <c r="A335" s="16" t="s">
        <v>96</v>
      </c>
    </row>
    <row r="336" spans="1:20" x14ac:dyDescent="0.3">
      <c r="L336" s="17"/>
    </row>
    <row r="337" spans="1:20" x14ac:dyDescent="0.3">
      <c r="A337" s="441" t="s">
        <v>93</v>
      </c>
      <c r="B337" s="460"/>
      <c r="C337" s="460"/>
      <c r="D337" s="460"/>
      <c r="E337" s="460"/>
      <c r="F337" s="460"/>
      <c r="G337" s="460"/>
      <c r="H337" s="460"/>
      <c r="I337" s="460"/>
      <c r="J337" s="460"/>
      <c r="K337" s="460"/>
      <c r="L337" s="460"/>
      <c r="M337" s="460"/>
      <c r="N337" s="460"/>
      <c r="O337" s="460"/>
      <c r="P337" s="460"/>
      <c r="Q337" s="460"/>
      <c r="R337" s="460"/>
      <c r="S337" s="460"/>
      <c r="T337" s="447"/>
    </row>
    <row r="338" spans="1:20" x14ac:dyDescent="0.3">
      <c r="A338" s="444" t="s">
        <v>4</v>
      </c>
      <c r="B338" s="461"/>
      <c r="C338" s="461"/>
      <c r="D338" s="461"/>
      <c r="E338" s="461"/>
      <c r="F338" s="461"/>
      <c r="G338" s="461"/>
      <c r="H338" s="461"/>
      <c r="I338" s="461"/>
      <c r="J338" s="461"/>
      <c r="K338" s="461"/>
      <c r="L338" s="461"/>
      <c r="M338" s="461"/>
      <c r="N338" s="461"/>
      <c r="O338" s="461"/>
      <c r="P338" s="461"/>
      <c r="Q338" s="461"/>
      <c r="R338" s="461"/>
      <c r="S338" s="461"/>
      <c r="T338" s="445"/>
    </row>
    <row r="339" spans="1:20" x14ac:dyDescent="0.3">
      <c r="N339" s="18"/>
    </row>
    <row r="340" spans="1:20" x14ac:dyDescent="0.3">
      <c r="A340" s="19" t="s">
        <v>5</v>
      </c>
      <c r="B340" s="19"/>
      <c r="C340" s="19" t="s">
        <v>299</v>
      </c>
      <c r="D340" s="19"/>
      <c r="L340" s="20"/>
      <c r="N340" s="20"/>
      <c r="Q340" s="70" t="s">
        <v>42</v>
      </c>
      <c r="S340" s="16" t="str">
        <f>S6</f>
        <v>: 2023</v>
      </c>
    </row>
    <row r="341" spans="1:20" x14ac:dyDescent="0.3">
      <c r="A341" s="16" t="s">
        <v>9</v>
      </c>
      <c r="C341" s="16" t="str">
        <f>C300</f>
        <v>: BERMANI ULU RAYA</v>
      </c>
      <c r="Q341" s="70" t="s">
        <v>43</v>
      </c>
      <c r="S341" s="16" t="s">
        <v>45</v>
      </c>
    </row>
    <row r="342" spans="1:20" x14ac:dyDescent="0.3">
      <c r="A342" s="16" t="s">
        <v>6</v>
      </c>
      <c r="C342" s="16" t="s">
        <v>99</v>
      </c>
      <c r="Q342" s="70" t="s">
        <v>44</v>
      </c>
      <c r="S342" s="16" t="str">
        <f>S8</f>
        <v>: IV ( Empat )</v>
      </c>
    </row>
    <row r="343" spans="1:20" x14ac:dyDescent="0.3">
      <c r="A343" s="16" t="s">
        <v>7</v>
      </c>
      <c r="C343" s="16" t="s">
        <v>41</v>
      </c>
    </row>
    <row r="345" spans="1:20" x14ac:dyDescent="0.3">
      <c r="A345" s="424" t="s">
        <v>8</v>
      </c>
      <c r="B345" s="424" t="s">
        <v>91</v>
      </c>
      <c r="C345" s="22" t="s">
        <v>10</v>
      </c>
      <c r="D345" s="433" t="s">
        <v>15</v>
      </c>
      <c r="E345" s="422"/>
      <c r="F345" s="422"/>
      <c r="G345" s="422"/>
      <c r="H345" s="422"/>
      <c r="I345" s="422"/>
      <c r="J345" s="422"/>
      <c r="K345" s="423"/>
      <c r="L345" s="431" t="s">
        <v>28</v>
      </c>
      <c r="M345" s="432"/>
      <c r="N345" s="431" t="s">
        <v>28</v>
      </c>
      <c r="O345" s="432"/>
      <c r="P345" s="22"/>
      <c r="Q345" s="381"/>
      <c r="R345" s="421" t="s">
        <v>35</v>
      </c>
      <c r="S345" s="427"/>
      <c r="T345" s="424" t="s">
        <v>39</v>
      </c>
    </row>
    <row r="346" spans="1:20" x14ac:dyDescent="0.3">
      <c r="A346" s="425"/>
      <c r="B346" s="425"/>
      <c r="C346" s="24" t="s">
        <v>11</v>
      </c>
      <c r="D346" s="421" t="s">
        <v>16</v>
      </c>
      <c r="E346" s="422"/>
      <c r="F346" s="422"/>
      <c r="G346" s="423"/>
      <c r="H346" s="433" t="s">
        <v>23</v>
      </c>
      <c r="I346" s="422"/>
      <c r="J346" s="422"/>
      <c r="K346" s="423"/>
      <c r="L346" s="434" t="s">
        <v>29</v>
      </c>
      <c r="M346" s="435"/>
      <c r="N346" s="434" t="s">
        <v>29</v>
      </c>
      <c r="O346" s="435"/>
      <c r="P346" s="24"/>
      <c r="Q346" s="26" t="s">
        <v>416</v>
      </c>
      <c r="R346" s="429" t="s">
        <v>36</v>
      </c>
      <c r="S346" s="430"/>
      <c r="T346" s="425"/>
    </row>
    <row r="347" spans="1:20" x14ac:dyDescent="0.3">
      <c r="A347" s="425"/>
      <c r="B347" s="425"/>
      <c r="C347" s="26" t="s">
        <v>12</v>
      </c>
      <c r="D347" s="23"/>
      <c r="E347" s="27"/>
      <c r="F347" s="23"/>
      <c r="G347" s="23"/>
      <c r="H347" s="23"/>
      <c r="I347" s="23"/>
      <c r="J347" s="23"/>
      <c r="K347" s="23"/>
      <c r="L347" s="421" t="s">
        <v>30</v>
      </c>
      <c r="M347" s="427"/>
      <c r="N347" s="421" t="s">
        <v>30</v>
      </c>
      <c r="O347" s="427"/>
      <c r="P347" s="24" t="s">
        <v>34</v>
      </c>
      <c r="Q347" s="24" t="s">
        <v>417</v>
      </c>
      <c r="R347" s="22"/>
      <c r="S347" s="22"/>
      <c r="T347" s="425"/>
    </row>
    <row r="348" spans="1:20" x14ac:dyDescent="0.3">
      <c r="A348" s="425"/>
      <c r="B348" s="425"/>
      <c r="C348" s="26" t="s">
        <v>13</v>
      </c>
      <c r="D348" s="24" t="s">
        <v>17</v>
      </c>
      <c r="E348" s="28" t="s">
        <v>17</v>
      </c>
      <c r="F348" s="24" t="s">
        <v>20</v>
      </c>
      <c r="G348" s="24" t="s">
        <v>22</v>
      </c>
      <c r="H348" s="24" t="s">
        <v>24</v>
      </c>
      <c r="I348" s="24" t="s">
        <v>25</v>
      </c>
      <c r="J348" s="24" t="s">
        <v>26</v>
      </c>
      <c r="K348" s="24" t="s">
        <v>22</v>
      </c>
      <c r="L348" s="429" t="s">
        <v>14</v>
      </c>
      <c r="M348" s="430"/>
      <c r="N348" s="429" t="s">
        <v>33</v>
      </c>
      <c r="O348" s="430"/>
      <c r="P348" s="24" t="s">
        <v>28</v>
      </c>
      <c r="Q348" s="24" t="s">
        <v>418</v>
      </c>
      <c r="R348" s="24" t="s">
        <v>37</v>
      </c>
      <c r="S348" s="24" t="s">
        <v>38</v>
      </c>
      <c r="T348" s="425"/>
    </row>
    <row r="349" spans="1:20" x14ac:dyDescent="0.3">
      <c r="A349" s="425"/>
      <c r="B349" s="425"/>
      <c r="C349" s="26" t="s">
        <v>14</v>
      </c>
      <c r="D349" s="24" t="s">
        <v>18</v>
      </c>
      <c r="E349" s="28" t="s">
        <v>19</v>
      </c>
      <c r="F349" s="24" t="s">
        <v>21</v>
      </c>
      <c r="G349" s="24"/>
      <c r="H349" s="24"/>
      <c r="I349" s="24"/>
      <c r="J349" s="24" t="s">
        <v>27</v>
      </c>
      <c r="K349" s="24"/>
      <c r="L349" s="22" t="s">
        <v>22</v>
      </c>
      <c r="M349" s="22" t="s">
        <v>31</v>
      </c>
      <c r="N349" s="22" t="s">
        <v>22</v>
      </c>
      <c r="O349" s="22" t="s">
        <v>31</v>
      </c>
      <c r="P349" s="24"/>
      <c r="Q349" s="24"/>
      <c r="R349" s="25"/>
      <c r="S349" s="25"/>
      <c r="T349" s="425"/>
    </row>
    <row r="350" spans="1:20" ht="20.100000000000001" customHeight="1" x14ac:dyDescent="0.3">
      <c r="A350" s="426"/>
      <c r="B350" s="426"/>
      <c r="C350" s="29"/>
      <c r="D350" s="30"/>
      <c r="E350" s="31"/>
      <c r="F350" s="30"/>
      <c r="G350" s="30"/>
      <c r="H350" s="30"/>
      <c r="I350" s="30"/>
      <c r="J350" s="30"/>
      <c r="K350" s="30"/>
      <c r="L350" s="32" t="s">
        <v>29</v>
      </c>
      <c r="M350" s="33" t="s">
        <v>32</v>
      </c>
      <c r="N350" s="32" t="s">
        <v>29</v>
      </c>
      <c r="O350" s="33" t="s">
        <v>32</v>
      </c>
      <c r="P350" s="33"/>
      <c r="Q350" s="33"/>
      <c r="R350" s="30"/>
      <c r="S350" s="30"/>
      <c r="T350" s="426"/>
    </row>
    <row r="351" spans="1:20" x14ac:dyDescent="0.3">
      <c r="A351" s="8">
        <v>1</v>
      </c>
      <c r="B351" s="8">
        <v>2</v>
      </c>
      <c r="C351" s="8">
        <v>3</v>
      </c>
      <c r="D351" s="8">
        <v>4</v>
      </c>
      <c r="E351" s="8">
        <v>5</v>
      </c>
      <c r="F351" s="8">
        <v>6</v>
      </c>
      <c r="G351" s="8" t="s">
        <v>0</v>
      </c>
      <c r="H351" s="8">
        <v>8</v>
      </c>
      <c r="I351" s="8">
        <v>9</v>
      </c>
      <c r="J351" s="8">
        <v>10</v>
      </c>
      <c r="K351" s="8" t="s">
        <v>1</v>
      </c>
      <c r="L351" s="8">
        <v>12</v>
      </c>
      <c r="M351" s="8">
        <v>13</v>
      </c>
      <c r="N351" s="8">
        <v>14</v>
      </c>
      <c r="O351" s="8">
        <v>15</v>
      </c>
      <c r="P351" s="8">
        <v>16</v>
      </c>
      <c r="Q351" s="8"/>
      <c r="R351" s="8">
        <v>17</v>
      </c>
      <c r="S351" s="8">
        <v>18</v>
      </c>
      <c r="T351" s="8">
        <v>19</v>
      </c>
    </row>
    <row r="352" spans="1:20" x14ac:dyDescent="0.3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7"/>
      <c r="P352" s="8"/>
      <c r="Q352" s="8"/>
      <c r="R352" s="6"/>
      <c r="S352" s="6"/>
      <c r="T352" s="6"/>
    </row>
    <row r="353" spans="1:20" x14ac:dyDescent="0.3">
      <c r="A353" s="8">
        <v>1</v>
      </c>
      <c r="B353" s="67" t="s">
        <v>201</v>
      </c>
      <c r="C353" s="3">
        <v>0</v>
      </c>
      <c r="D353" s="3">
        <v>0</v>
      </c>
      <c r="E353" s="3">
        <v>0</v>
      </c>
      <c r="F353" s="3">
        <v>0</v>
      </c>
      <c r="G353" s="3">
        <v>0</v>
      </c>
      <c r="H353" s="3">
        <v>0</v>
      </c>
      <c r="I353" s="3">
        <v>0</v>
      </c>
      <c r="J353" s="3">
        <v>0</v>
      </c>
      <c r="K353" s="3">
        <v>0</v>
      </c>
      <c r="L353" s="3">
        <v>0</v>
      </c>
      <c r="M353" s="3">
        <v>0</v>
      </c>
      <c r="N353" s="3">
        <v>0</v>
      </c>
      <c r="O353" s="3">
        <v>0</v>
      </c>
      <c r="P353" s="8" t="s">
        <v>65</v>
      </c>
      <c r="Q353" s="8"/>
      <c r="R353" s="58"/>
      <c r="S353" s="6"/>
      <c r="T353" s="6"/>
    </row>
    <row r="354" spans="1:20" x14ac:dyDescent="0.3">
      <c r="A354" s="8">
        <v>2</v>
      </c>
      <c r="B354" s="67" t="s">
        <v>202</v>
      </c>
      <c r="C354" s="3">
        <v>0</v>
      </c>
      <c r="D354" s="3">
        <v>0</v>
      </c>
      <c r="E354" s="3">
        <v>0</v>
      </c>
      <c r="F354" s="3">
        <v>0</v>
      </c>
      <c r="G354" s="3">
        <v>0</v>
      </c>
      <c r="H354" s="3">
        <v>0</v>
      </c>
      <c r="I354" s="3">
        <v>0</v>
      </c>
      <c r="J354" s="3">
        <v>0</v>
      </c>
      <c r="K354" s="3">
        <v>0</v>
      </c>
      <c r="L354" s="3">
        <v>0</v>
      </c>
      <c r="M354" s="3">
        <v>0</v>
      </c>
      <c r="N354" s="3">
        <v>0</v>
      </c>
      <c r="O354" s="3">
        <v>0</v>
      </c>
      <c r="P354" s="8" t="s">
        <v>65</v>
      </c>
      <c r="Q354" s="8"/>
      <c r="R354" s="58"/>
      <c r="S354" s="6"/>
      <c r="T354" s="6"/>
    </row>
    <row r="355" spans="1:20" x14ac:dyDescent="0.3">
      <c r="A355" s="8">
        <v>3</v>
      </c>
      <c r="B355" s="67" t="s">
        <v>203</v>
      </c>
      <c r="C355" s="3">
        <v>0</v>
      </c>
      <c r="D355" s="3">
        <v>0</v>
      </c>
      <c r="E355" s="3">
        <v>0</v>
      </c>
      <c r="F355" s="3">
        <v>0</v>
      </c>
      <c r="G355" s="3">
        <v>0</v>
      </c>
      <c r="H355" s="3">
        <v>0</v>
      </c>
      <c r="I355" s="3">
        <v>0</v>
      </c>
      <c r="J355" s="3">
        <v>0</v>
      </c>
      <c r="K355" s="3">
        <v>0</v>
      </c>
      <c r="L355" s="3">
        <v>0</v>
      </c>
      <c r="M355" s="3">
        <v>0</v>
      </c>
      <c r="N355" s="3">
        <v>0</v>
      </c>
      <c r="O355" s="3">
        <v>0</v>
      </c>
      <c r="P355" s="8" t="s">
        <v>65</v>
      </c>
      <c r="Q355" s="8"/>
      <c r="R355" s="58"/>
      <c r="S355" s="6"/>
      <c r="T355" s="6"/>
    </row>
    <row r="356" spans="1:20" s="256" customFormat="1" x14ac:dyDescent="0.3">
      <c r="A356" s="119">
        <v>4</v>
      </c>
      <c r="B356" s="316" t="s">
        <v>208</v>
      </c>
      <c r="C356" s="122">
        <v>1</v>
      </c>
      <c r="D356" s="122">
        <v>0</v>
      </c>
      <c r="E356" s="122">
        <v>0</v>
      </c>
      <c r="F356" s="122">
        <v>0</v>
      </c>
      <c r="G356" s="122">
        <f>C356+E356-F356</f>
        <v>1</v>
      </c>
      <c r="H356" s="122">
        <v>1</v>
      </c>
      <c r="I356" s="122">
        <v>0</v>
      </c>
      <c r="J356" s="122">
        <v>0</v>
      </c>
      <c r="K356" s="122">
        <f>H356+I356+J356</f>
        <v>1</v>
      </c>
      <c r="L356" s="122">
        <v>0</v>
      </c>
      <c r="M356" s="122">
        <v>0</v>
      </c>
      <c r="N356" s="122">
        <v>0</v>
      </c>
      <c r="O356" s="122">
        <v>0</v>
      </c>
      <c r="P356" s="119" t="s">
        <v>65</v>
      </c>
      <c r="Q356" s="119"/>
      <c r="R356" s="257">
        <v>20</v>
      </c>
      <c r="S356" s="127"/>
      <c r="T356" s="127"/>
    </row>
    <row r="357" spans="1:20" x14ac:dyDescent="0.3">
      <c r="A357" s="8">
        <v>5</v>
      </c>
      <c r="B357" s="67" t="s">
        <v>313</v>
      </c>
      <c r="C357" s="3">
        <v>0</v>
      </c>
      <c r="D357" s="3">
        <v>0</v>
      </c>
      <c r="E357" s="3">
        <v>0</v>
      </c>
      <c r="F357" s="3">
        <v>0</v>
      </c>
      <c r="G357" s="3">
        <v>0</v>
      </c>
      <c r="H357" s="3">
        <v>0</v>
      </c>
      <c r="I357" s="3">
        <v>0</v>
      </c>
      <c r="J357" s="3">
        <v>0</v>
      </c>
      <c r="K357" s="3">
        <v>0</v>
      </c>
      <c r="L357" s="3">
        <v>0</v>
      </c>
      <c r="M357" s="3">
        <v>0</v>
      </c>
      <c r="N357" s="3">
        <v>0</v>
      </c>
      <c r="O357" s="3">
        <v>0</v>
      </c>
      <c r="P357" s="8" t="s">
        <v>65</v>
      </c>
      <c r="Q357" s="8"/>
      <c r="R357" s="58"/>
      <c r="S357" s="6"/>
      <c r="T357" s="6"/>
    </row>
    <row r="358" spans="1:20" x14ac:dyDescent="0.3">
      <c r="A358" s="8">
        <v>6</v>
      </c>
      <c r="B358" s="67" t="s">
        <v>204</v>
      </c>
      <c r="C358" s="3">
        <v>0</v>
      </c>
      <c r="D358" s="3">
        <v>0</v>
      </c>
      <c r="E358" s="3">
        <v>0</v>
      </c>
      <c r="F358" s="3">
        <v>0</v>
      </c>
      <c r="G358" s="3">
        <v>0</v>
      </c>
      <c r="H358" s="3">
        <v>0</v>
      </c>
      <c r="I358" s="3">
        <v>0</v>
      </c>
      <c r="J358" s="3">
        <v>0</v>
      </c>
      <c r="K358" s="3">
        <v>0</v>
      </c>
      <c r="L358" s="3">
        <v>0</v>
      </c>
      <c r="M358" s="3">
        <v>0</v>
      </c>
      <c r="N358" s="3">
        <v>0</v>
      </c>
      <c r="O358" s="3">
        <v>0</v>
      </c>
      <c r="P358" s="8" t="s">
        <v>65</v>
      </c>
      <c r="Q358" s="8"/>
      <c r="R358" s="58"/>
      <c r="S358" s="6"/>
      <c r="T358" s="6"/>
    </row>
    <row r="359" spans="1:20" x14ac:dyDescent="0.3">
      <c r="A359" s="8">
        <v>7</v>
      </c>
      <c r="B359" s="67" t="s">
        <v>205</v>
      </c>
      <c r="C359" s="3">
        <v>0</v>
      </c>
      <c r="D359" s="3">
        <v>0</v>
      </c>
      <c r="E359" s="3">
        <v>0</v>
      </c>
      <c r="F359" s="3">
        <v>0</v>
      </c>
      <c r="G359" s="3">
        <v>0</v>
      </c>
      <c r="H359" s="3">
        <v>0</v>
      </c>
      <c r="I359" s="3">
        <v>0</v>
      </c>
      <c r="J359" s="3">
        <v>0</v>
      </c>
      <c r="K359" s="3" t="s">
        <v>306</v>
      </c>
      <c r="L359" s="3">
        <v>0</v>
      </c>
      <c r="M359" s="3">
        <v>0</v>
      </c>
      <c r="N359" s="3">
        <v>0</v>
      </c>
      <c r="O359" s="3">
        <v>0</v>
      </c>
      <c r="P359" s="8" t="s">
        <v>65</v>
      </c>
      <c r="Q359" s="8"/>
      <c r="R359" s="58"/>
      <c r="S359" s="6"/>
      <c r="T359" s="6"/>
    </row>
    <row r="360" spans="1:20" x14ac:dyDescent="0.3">
      <c r="A360" s="8">
        <v>8</v>
      </c>
      <c r="B360" s="67" t="s">
        <v>206</v>
      </c>
      <c r="C360" s="3">
        <v>0</v>
      </c>
      <c r="D360" s="3">
        <v>0</v>
      </c>
      <c r="E360" s="3">
        <v>0</v>
      </c>
      <c r="F360" s="3">
        <v>0</v>
      </c>
      <c r="G360" s="3">
        <v>0</v>
      </c>
      <c r="H360" s="3">
        <v>0</v>
      </c>
      <c r="I360" s="3">
        <v>0</v>
      </c>
      <c r="J360" s="3">
        <v>0</v>
      </c>
      <c r="K360" s="3">
        <v>0</v>
      </c>
      <c r="L360" s="3">
        <v>0</v>
      </c>
      <c r="M360" s="3">
        <v>0</v>
      </c>
      <c r="N360" s="3">
        <v>0</v>
      </c>
      <c r="O360" s="3">
        <v>0</v>
      </c>
      <c r="P360" s="8" t="s">
        <v>65</v>
      </c>
      <c r="Q360" s="8"/>
      <c r="R360" s="58"/>
      <c r="S360" s="6"/>
      <c r="T360" s="6"/>
    </row>
    <row r="361" spans="1:20" x14ac:dyDescent="0.3">
      <c r="A361" s="8">
        <v>9</v>
      </c>
      <c r="B361" s="67" t="s">
        <v>207</v>
      </c>
      <c r="C361" s="3">
        <v>0</v>
      </c>
      <c r="D361" s="3">
        <v>0</v>
      </c>
      <c r="E361" s="3">
        <v>0</v>
      </c>
      <c r="F361" s="3">
        <v>0</v>
      </c>
      <c r="G361" s="3">
        <v>0</v>
      </c>
      <c r="H361" s="3">
        <v>0</v>
      </c>
      <c r="I361" s="3">
        <v>0</v>
      </c>
      <c r="J361" s="3">
        <v>0</v>
      </c>
      <c r="K361" s="3">
        <v>0</v>
      </c>
      <c r="L361" s="3">
        <v>0</v>
      </c>
      <c r="M361" s="3">
        <v>0</v>
      </c>
      <c r="N361" s="3">
        <v>0</v>
      </c>
      <c r="O361" s="3">
        <v>0</v>
      </c>
      <c r="P361" s="8" t="s">
        <v>65</v>
      </c>
      <c r="Q361" s="8"/>
      <c r="R361" s="58"/>
      <c r="S361" s="6"/>
      <c r="T361" s="6"/>
    </row>
    <row r="362" spans="1:20" x14ac:dyDescent="0.3">
      <c r="A362" s="8">
        <v>10</v>
      </c>
      <c r="B362" s="67" t="s">
        <v>209</v>
      </c>
      <c r="C362" s="3">
        <v>0</v>
      </c>
      <c r="D362" s="3">
        <v>0</v>
      </c>
      <c r="E362" s="3">
        <v>0</v>
      </c>
      <c r="F362" s="3">
        <v>0</v>
      </c>
      <c r="G362" s="3">
        <v>0</v>
      </c>
      <c r="H362" s="3">
        <v>0</v>
      </c>
      <c r="I362" s="3">
        <v>0</v>
      </c>
      <c r="J362" s="3">
        <v>0</v>
      </c>
      <c r="K362" s="3">
        <v>0</v>
      </c>
      <c r="L362" s="3">
        <v>0</v>
      </c>
      <c r="M362" s="3">
        <v>0</v>
      </c>
      <c r="N362" s="3">
        <v>0</v>
      </c>
      <c r="O362" s="3">
        <v>0</v>
      </c>
      <c r="P362" s="8" t="s">
        <v>65</v>
      </c>
      <c r="Q362" s="8"/>
      <c r="R362" s="58"/>
      <c r="S362" s="6"/>
      <c r="T362" s="6"/>
    </row>
    <row r="363" spans="1:20" x14ac:dyDescent="0.3">
      <c r="A363" s="6"/>
      <c r="B363" s="67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8"/>
      <c r="Q363" s="8"/>
      <c r="R363" s="6"/>
      <c r="S363" s="6"/>
      <c r="T363" s="6"/>
    </row>
    <row r="364" spans="1:20" x14ac:dyDescent="0.3">
      <c r="A364" s="6"/>
      <c r="B364" s="41" t="s">
        <v>3</v>
      </c>
      <c r="C364" s="7">
        <f t="shared" ref="C364:K364" si="32">SUM(C353:C363)</f>
        <v>1</v>
      </c>
      <c r="D364" s="7">
        <f t="shared" si="32"/>
        <v>0</v>
      </c>
      <c r="E364" s="7">
        <f t="shared" si="32"/>
        <v>0</v>
      </c>
      <c r="F364" s="7">
        <f t="shared" si="32"/>
        <v>0</v>
      </c>
      <c r="G364" s="7">
        <f t="shared" si="32"/>
        <v>1</v>
      </c>
      <c r="H364" s="7">
        <f t="shared" si="32"/>
        <v>1</v>
      </c>
      <c r="I364" s="7">
        <f t="shared" si="32"/>
        <v>0</v>
      </c>
      <c r="J364" s="7">
        <f t="shared" si="32"/>
        <v>0</v>
      </c>
      <c r="K364" s="7">
        <f t="shared" si="32"/>
        <v>1</v>
      </c>
      <c r="L364" s="3">
        <v>0</v>
      </c>
      <c r="M364" s="3">
        <v>0</v>
      </c>
      <c r="N364" s="3">
        <f>SUM(N353:N363)</f>
        <v>0</v>
      </c>
      <c r="O364" s="3">
        <v>0</v>
      </c>
      <c r="P364" s="8" t="s">
        <v>65</v>
      </c>
      <c r="Q364" s="8"/>
      <c r="R364" s="40">
        <f>SUM(R353:R362)</f>
        <v>20</v>
      </c>
      <c r="S364" s="6"/>
      <c r="T364" s="6"/>
    </row>
    <row r="366" spans="1:20" x14ac:dyDescent="0.3">
      <c r="A366" s="16" t="s">
        <v>46</v>
      </c>
      <c r="O366" s="419" t="str">
        <f>O326</f>
        <v>Bermani Ulu Raya, 31 Desember 2023</v>
      </c>
      <c r="P366" s="419"/>
      <c r="Q366" s="419"/>
      <c r="R366" s="419"/>
      <c r="S366" s="419"/>
      <c r="T366" s="419"/>
    </row>
    <row r="367" spans="1:20" x14ac:dyDescent="0.3">
      <c r="B367" s="374" t="s">
        <v>324</v>
      </c>
      <c r="O367" s="419" t="s">
        <v>2</v>
      </c>
      <c r="P367" s="419"/>
      <c r="Q367" s="419"/>
      <c r="R367" s="419"/>
      <c r="S367" s="419"/>
      <c r="T367" s="419"/>
    </row>
    <row r="368" spans="1:20" x14ac:dyDescent="0.3">
      <c r="B368" s="374" t="s">
        <v>380</v>
      </c>
    </row>
    <row r="370" spans="1:20" x14ac:dyDescent="0.3">
      <c r="O370" s="428" t="str">
        <f>O330</f>
        <v>NOVIAN HADIANTO, S.Hut</v>
      </c>
      <c r="P370" s="428"/>
      <c r="Q370" s="428"/>
      <c r="R370" s="428"/>
      <c r="S370" s="428"/>
      <c r="T370" s="428"/>
    </row>
    <row r="371" spans="1:20" x14ac:dyDescent="0.3">
      <c r="O371" s="419" t="str">
        <f>O331</f>
        <v>NIP. 19810427 201402 1 001</v>
      </c>
      <c r="P371" s="419"/>
      <c r="Q371" s="419"/>
      <c r="R371" s="419"/>
      <c r="S371" s="419"/>
      <c r="T371" s="419"/>
    </row>
    <row r="376" spans="1:20" x14ac:dyDescent="0.3">
      <c r="L376" s="17"/>
    </row>
    <row r="377" spans="1:20" x14ac:dyDescent="0.3">
      <c r="A377" s="441"/>
      <c r="B377" s="460"/>
      <c r="C377" s="460"/>
      <c r="D377" s="460"/>
      <c r="E377" s="460"/>
      <c r="F377" s="460"/>
      <c r="G377" s="460"/>
      <c r="H377" s="460"/>
      <c r="I377" s="460"/>
      <c r="J377" s="460"/>
      <c r="K377" s="460"/>
      <c r="L377" s="460"/>
      <c r="M377" s="460"/>
      <c r="N377" s="460"/>
      <c r="O377" s="460"/>
      <c r="P377" s="460"/>
      <c r="Q377" s="460"/>
      <c r="R377" s="460"/>
      <c r="S377" s="460"/>
      <c r="T377" s="447"/>
    </row>
    <row r="378" spans="1:20" x14ac:dyDescent="0.3">
      <c r="A378" s="444"/>
      <c r="B378" s="461"/>
      <c r="C378" s="461"/>
      <c r="D378" s="461"/>
      <c r="E378" s="461"/>
      <c r="F378" s="461"/>
      <c r="G378" s="461"/>
      <c r="H378" s="461"/>
      <c r="I378" s="461"/>
      <c r="J378" s="461"/>
      <c r="K378" s="461"/>
      <c r="L378" s="461"/>
      <c r="M378" s="461"/>
      <c r="N378" s="461"/>
      <c r="O378" s="461"/>
      <c r="P378" s="461"/>
      <c r="Q378" s="461"/>
      <c r="R378" s="461"/>
      <c r="S378" s="461"/>
      <c r="T378" s="445"/>
    </row>
    <row r="379" spans="1:20" x14ac:dyDescent="0.3">
      <c r="N379" s="18"/>
    </row>
    <row r="380" spans="1:20" x14ac:dyDescent="0.3">
      <c r="A380" s="19"/>
      <c r="B380" s="19"/>
      <c r="C380" s="19"/>
      <c r="D380" s="19"/>
      <c r="L380" s="20"/>
      <c r="N380" s="20"/>
    </row>
    <row r="385" spans="1:20" x14ac:dyDescent="0.3">
      <c r="A385" s="424"/>
      <c r="B385" s="424"/>
      <c r="C385" s="22"/>
      <c r="D385" s="433"/>
      <c r="E385" s="422"/>
      <c r="F385" s="422"/>
      <c r="G385" s="422"/>
      <c r="H385" s="422"/>
      <c r="I385" s="422"/>
      <c r="J385" s="422"/>
      <c r="K385" s="423"/>
      <c r="L385" s="431"/>
      <c r="M385" s="432"/>
      <c r="N385" s="431"/>
      <c r="O385" s="432"/>
      <c r="P385" s="22"/>
      <c r="Q385" s="381"/>
      <c r="R385" s="421"/>
      <c r="S385" s="427"/>
      <c r="T385" s="424"/>
    </row>
    <row r="386" spans="1:20" x14ac:dyDescent="0.3">
      <c r="A386" s="425"/>
      <c r="B386" s="425"/>
      <c r="C386" s="24"/>
      <c r="D386" s="421"/>
      <c r="E386" s="422"/>
      <c r="F386" s="422"/>
      <c r="G386" s="423"/>
      <c r="H386" s="433"/>
      <c r="I386" s="422"/>
      <c r="J386" s="422"/>
      <c r="K386" s="423"/>
      <c r="L386" s="434"/>
      <c r="M386" s="435"/>
      <c r="N386" s="434"/>
      <c r="O386" s="435"/>
      <c r="P386" s="24"/>
      <c r="Q386" s="26"/>
      <c r="R386" s="429"/>
      <c r="S386" s="430"/>
      <c r="T386" s="425"/>
    </row>
    <row r="387" spans="1:20" x14ac:dyDescent="0.3">
      <c r="A387" s="425"/>
      <c r="B387" s="425"/>
      <c r="C387" s="26"/>
      <c r="D387" s="23"/>
      <c r="E387" s="27"/>
      <c r="F387" s="23"/>
      <c r="G387" s="23"/>
      <c r="H387" s="23"/>
      <c r="I387" s="23"/>
      <c r="J387" s="23"/>
      <c r="K387" s="23"/>
      <c r="L387" s="421"/>
      <c r="M387" s="427"/>
      <c r="N387" s="421"/>
      <c r="O387" s="427"/>
      <c r="P387" s="24"/>
      <c r="Q387" s="24"/>
      <c r="R387" s="22"/>
      <c r="S387" s="22"/>
      <c r="T387" s="425"/>
    </row>
    <row r="388" spans="1:20" x14ac:dyDescent="0.3">
      <c r="A388" s="425"/>
      <c r="B388" s="425"/>
      <c r="C388" s="26"/>
      <c r="D388" s="24"/>
      <c r="E388" s="28"/>
      <c r="F388" s="24"/>
      <c r="G388" s="24"/>
      <c r="H388" s="24"/>
      <c r="I388" s="24"/>
      <c r="J388" s="24"/>
      <c r="K388" s="24"/>
      <c r="L388" s="429"/>
      <c r="M388" s="430"/>
      <c r="N388" s="429"/>
      <c r="O388" s="430"/>
      <c r="P388" s="24"/>
      <c r="Q388" s="24"/>
      <c r="R388" s="24"/>
      <c r="S388" s="24"/>
      <c r="T388" s="425"/>
    </row>
    <row r="389" spans="1:20" x14ac:dyDescent="0.3">
      <c r="A389" s="425"/>
      <c r="B389" s="425"/>
      <c r="C389" s="26"/>
      <c r="D389" s="24"/>
      <c r="E389" s="28"/>
      <c r="F389" s="24"/>
      <c r="G389" s="24"/>
      <c r="H389" s="24"/>
      <c r="I389" s="24"/>
      <c r="J389" s="24"/>
      <c r="K389" s="24"/>
      <c r="L389" s="22"/>
      <c r="M389" s="22"/>
      <c r="N389" s="22"/>
      <c r="O389" s="22"/>
      <c r="P389" s="24"/>
      <c r="Q389" s="24"/>
      <c r="R389" s="25"/>
      <c r="S389" s="25"/>
      <c r="T389" s="425"/>
    </row>
    <row r="390" spans="1:20" x14ac:dyDescent="0.3">
      <c r="A390" s="426"/>
      <c r="B390" s="426"/>
      <c r="C390" s="29"/>
      <c r="D390" s="30"/>
      <c r="E390" s="31"/>
      <c r="F390" s="30"/>
      <c r="G390" s="30"/>
      <c r="H390" s="30"/>
      <c r="I390" s="30"/>
      <c r="J390" s="30"/>
      <c r="K390" s="30"/>
      <c r="L390" s="32"/>
      <c r="M390" s="33"/>
      <c r="N390" s="32"/>
      <c r="O390" s="33"/>
      <c r="P390" s="33"/>
      <c r="Q390" s="33"/>
      <c r="R390" s="30"/>
      <c r="S390" s="30"/>
      <c r="T390" s="426"/>
    </row>
    <row r="391" spans="1:20" x14ac:dyDescent="0.3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</row>
    <row r="392" spans="1:20" x14ac:dyDescent="0.3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7"/>
      <c r="P392" s="8"/>
      <c r="Q392" s="8"/>
      <c r="R392" s="6"/>
      <c r="S392" s="6"/>
      <c r="T392" s="6"/>
    </row>
    <row r="393" spans="1:20" x14ac:dyDescent="0.3">
      <c r="A393" s="8"/>
      <c r="B393" s="67"/>
      <c r="C393" s="3"/>
      <c r="D393" s="3"/>
      <c r="E393" s="3"/>
      <c r="F393" s="3"/>
      <c r="G393" s="3"/>
      <c r="H393" s="3"/>
      <c r="I393" s="3"/>
      <c r="J393" s="3"/>
      <c r="K393" s="3"/>
      <c r="L393" s="68"/>
      <c r="M393" s="58"/>
      <c r="N393" s="3"/>
      <c r="O393" s="58"/>
      <c r="P393" s="8"/>
      <c r="Q393" s="8"/>
      <c r="R393" s="58"/>
      <c r="S393" s="6"/>
      <c r="T393" s="6"/>
    </row>
    <row r="394" spans="1:20" x14ac:dyDescent="0.3">
      <c r="A394" s="8"/>
      <c r="B394" s="67"/>
      <c r="C394" s="3"/>
      <c r="D394" s="3"/>
      <c r="E394" s="3"/>
      <c r="F394" s="3"/>
      <c r="G394" s="3"/>
      <c r="H394" s="3"/>
      <c r="I394" s="3"/>
      <c r="J394" s="3"/>
      <c r="K394" s="3"/>
      <c r="L394" s="68"/>
      <c r="M394" s="58"/>
      <c r="N394" s="3"/>
      <c r="O394" s="58"/>
      <c r="P394" s="8"/>
      <c r="Q394" s="8"/>
      <c r="R394" s="58"/>
      <c r="S394" s="6"/>
      <c r="T394" s="6"/>
    </row>
    <row r="395" spans="1:20" x14ac:dyDescent="0.3">
      <c r="A395" s="8"/>
      <c r="B395" s="67"/>
      <c r="C395" s="3"/>
      <c r="D395" s="3"/>
      <c r="E395" s="3"/>
      <c r="F395" s="3"/>
      <c r="G395" s="3"/>
      <c r="H395" s="3"/>
      <c r="I395" s="3"/>
      <c r="J395" s="3"/>
      <c r="K395" s="3"/>
      <c r="L395" s="68"/>
      <c r="M395" s="58"/>
      <c r="N395" s="3"/>
      <c r="O395" s="58"/>
      <c r="P395" s="8"/>
      <c r="Q395" s="8"/>
      <c r="R395" s="58"/>
      <c r="S395" s="6"/>
      <c r="T395" s="6"/>
    </row>
    <row r="396" spans="1:20" s="342" customFormat="1" x14ac:dyDescent="0.3">
      <c r="A396" s="339"/>
      <c r="B396" s="344"/>
      <c r="C396" s="340"/>
      <c r="D396" s="340"/>
      <c r="E396" s="340"/>
      <c r="F396" s="340"/>
      <c r="G396" s="340"/>
      <c r="H396" s="345"/>
      <c r="I396" s="340"/>
      <c r="J396" s="345"/>
      <c r="K396" s="340"/>
      <c r="L396" s="346"/>
      <c r="M396" s="343"/>
      <c r="N396" s="340"/>
      <c r="O396" s="343"/>
      <c r="P396" s="339"/>
      <c r="Q396" s="339"/>
      <c r="R396" s="343"/>
      <c r="S396" s="341"/>
      <c r="T396" s="341"/>
    </row>
    <row r="397" spans="1:20" x14ac:dyDescent="0.3">
      <c r="A397" s="8"/>
      <c r="B397" s="67"/>
      <c r="C397" s="3"/>
      <c r="D397" s="3"/>
      <c r="E397" s="3"/>
      <c r="F397" s="3"/>
      <c r="G397" s="3"/>
      <c r="H397" s="3"/>
      <c r="I397" s="3"/>
      <c r="J397" s="3"/>
      <c r="K397" s="3"/>
      <c r="L397" s="68"/>
      <c r="M397" s="58"/>
      <c r="N397" s="3"/>
      <c r="O397" s="58"/>
      <c r="P397" s="8"/>
      <c r="Q397" s="8"/>
      <c r="R397" s="58"/>
      <c r="S397" s="6"/>
      <c r="T397" s="6"/>
    </row>
    <row r="398" spans="1:20" x14ac:dyDescent="0.3">
      <c r="A398" s="8"/>
      <c r="B398" s="67"/>
      <c r="C398" s="3"/>
      <c r="D398" s="3"/>
      <c r="E398" s="64"/>
      <c r="F398" s="3"/>
      <c r="G398" s="3"/>
      <c r="H398" s="3"/>
      <c r="I398" s="3"/>
      <c r="J398" s="3"/>
      <c r="K398" s="3"/>
      <c r="L398" s="68"/>
      <c r="M398" s="58"/>
      <c r="N398" s="3"/>
      <c r="O398" s="58"/>
      <c r="P398" s="8"/>
      <c r="Q398" s="8"/>
      <c r="R398" s="58"/>
      <c r="S398" s="6"/>
      <c r="T398" s="6"/>
    </row>
    <row r="399" spans="1:20" x14ac:dyDescent="0.3">
      <c r="A399" s="8"/>
      <c r="B399" s="67"/>
      <c r="C399" s="3"/>
      <c r="D399" s="3"/>
      <c r="E399" s="3"/>
      <c r="F399" s="3"/>
      <c r="G399" s="3"/>
      <c r="H399" s="3"/>
      <c r="I399" s="3"/>
      <c r="J399" s="3"/>
      <c r="K399" s="3"/>
      <c r="L399" s="68"/>
      <c r="M399" s="58"/>
      <c r="N399" s="3"/>
      <c r="O399" s="58"/>
      <c r="P399" s="8"/>
      <c r="Q399" s="8"/>
      <c r="R399" s="58"/>
      <c r="S399" s="6"/>
      <c r="T399" s="6"/>
    </row>
    <row r="400" spans="1:20" x14ac:dyDescent="0.3">
      <c r="A400" s="8"/>
      <c r="B400" s="67"/>
      <c r="C400" s="3"/>
      <c r="D400" s="3"/>
      <c r="E400" s="3"/>
      <c r="F400" s="3"/>
      <c r="G400" s="3"/>
      <c r="H400" s="3"/>
      <c r="I400" s="3"/>
      <c r="J400" s="3"/>
      <c r="K400" s="3"/>
      <c r="L400" s="68"/>
      <c r="M400" s="58"/>
      <c r="N400" s="3"/>
      <c r="O400" s="58"/>
      <c r="P400" s="8"/>
      <c r="Q400" s="8"/>
      <c r="R400" s="58"/>
      <c r="S400" s="6"/>
      <c r="T400" s="6"/>
    </row>
    <row r="401" spans="1:20" x14ac:dyDescent="0.3">
      <c r="A401" s="8"/>
      <c r="B401" s="67"/>
      <c r="C401" s="3"/>
      <c r="D401" s="3"/>
      <c r="E401" s="64"/>
      <c r="F401" s="3"/>
      <c r="G401" s="3"/>
      <c r="H401" s="3"/>
      <c r="I401" s="3"/>
      <c r="J401" s="3"/>
      <c r="K401" s="3"/>
      <c r="L401" s="68"/>
      <c r="M401" s="58"/>
      <c r="N401" s="3"/>
      <c r="O401" s="58"/>
      <c r="P401" s="8"/>
      <c r="Q401" s="8"/>
      <c r="R401" s="58"/>
      <c r="S401" s="6"/>
      <c r="T401" s="6"/>
    </row>
    <row r="402" spans="1:20" x14ac:dyDescent="0.3">
      <c r="A402" s="8"/>
      <c r="B402" s="67"/>
      <c r="C402" s="3"/>
      <c r="D402" s="3"/>
      <c r="E402" s="64"/>
      <c r="F402" s="3"/>
      <c r="G402" s="3"/>
      <c r="H402" s="3"/>
      <c r="I402" s="3"/>
      <c r="J402" s="3"/>
      <c r="K402" s="3"/>
      <c r="L402" s="68"/>
      <c r="M402" s="58"/>
      <c r="N402" s="3"/>
      <c r="O402" s="58"/>
      <c r="P402" s="8"/>
      <c r="Q402" s="8"/>
      <c r="R402" s="58"/>
      <c r="S402" s="6"/>
      <c r="T402" s="6"/>
    </row>
    <row r="403" spans="1:20" x14ac:dyDescent="0.3">
      <c r="A403" s="6"/>
      <c r="B403" s="67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8"/>
      <c r="Q403" s="8"/>
      <c r="R403" s="6"/>
      <c r="S403" s="6"/>
      <c r="T403" s="6"/>
    </row>
    <row r="404" spans="1:20" x14ac:dyDescent="0.3">
      <c r="A404" s="6"/>
      <c r="B404" s="41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6"/>
      <c r="T404" s="6"/>
    </row>
    <row r="406" spans="1:20" x14ac:dyDescent="0.3">
      <c r="O406" s="419"/>
      <c r="P406" s="419"/>
      <c r="Q406" s="419"/>
      <c r="R406" s="419"/>
      <c r="S406" s="419"/>
      <c r="T406" s="419"/>
    </row>
    <row r="407" spans="1:20" x14ac:dyDescent="0.3">
      <c r="O407" s="419"/>
      <c r="P407" s="419"/>
      <c r="Q407" s="419"/>
      <c r="R407" s="419"/>
      <c r="S407" s="419"/>
      <c r="T407" s="419"/>
    </row>
    <row r="408" spans="1:20" x14ac:dyDescent="0.3">
      <c r="B408" s="315"/>
    </row>
    <row r="409" spans="1:20" x14ac:dyDescent="0.3">
      <c r="B409" s="306"/>
    </row>
    <row r="410" spans="1:20" x14ac:dyDescent="0.3">
      <c r="B410" s="20"/>
      <c r="O410" s="428"/>
      <c r="P410" s="428"/>
      <c r="Q410" s="428"/>
      <c r="R410" s="428"/>
      <c r="S410" s="428"/>
      <c r="T410" s="428"/>
    </row>
    <row r="411" spans="1:20" x14ac:dyDescent="0.3">
      <c r="O411" s="419"/>
      <c r="P411" s="419"/>
      <c r="Q411" s="419"/>
      <c r="R411" s="419"/>
      <c r="S411" s="419"/>
      <c r="T411" s="419"/>
    </row>
  </sheetData>
  <mergeCells count="220">
    <mergeCell ref="O406:T406"/>
    <mergeCell ref="O407:T407"/>
    <mergeCell ref="O410:T410"/>
    <mergeCell ref="O411:T411"/>
    <mergeCell ref="H386:K386"/>
    <mergeCell ref="L386:M386"/>
    <mergeCell ref="N386:O386"/>
    <mergeCell ref="R386:S386"/>
    <mergeCell ref="L387:M387"/>
    <mergeCell ref="N387:O387"/>
    <mergeCell ref="A377:T377"/>
    <mergeCell ref="A378:T378"/>
    <mergeCell ref="A385:A390"/>
    <mergeCell ref="B385:B390"/>
    <mergeCell ref="D385:K385"/>
    <mergeCell ref="L385:M385"/>
    <mergeCell ref="N385:O385"/>
    <mergeCell ref="R385:S385"/>
    <mergeCell ref="T385:T390"/>
    <mergeCell ref="D386:G386"/>
    <mergeCell ref="L388:M388"/>
    <mergeCell ref="N388:O388"/>
    <mergeCell ref="O75:T75"/>
    <mergeCell ref="O118:T118"/>
    <mergeCell ref="O159:T159"/>
    <mergeCell ref="O200:T200"/>
    <mergeCell ref="O242:T242"/>
    <mergeCell ref="O327:T327"/>
    <mergeCell ref="R304:S304"/>
    <mergeCell ref="N266:O266"/>
    <mergeCell ref="O285:T285"/>
    <mergeCell ref="O288:T288"/>
    <mergeCell ref="O243:T243"/>
    <mergeCell ref="O246:T246"/>
    <mergeCell ref="O247:T247"/>
    <mergeCell ref="A255:T255"/>
    <mergeCell ref="A256:T256"/>
    <mergeCell ref="T221:T226"/>
    <mergeCell ref="D222:G222"/>
    <mergeCell ref="H222:K222"/>
    <mergeCell ref="L222:M222"/>
    <mergeCell ref="N222:O222"/>
    <mergeCell ref="R222:S222"/>
    <mergeCell ref="L223:M223"/>
    <mergeCell ref="N223:O223"/>
    <mergeCell ref="L224:M224"/>
    <mergeCell ref="O330:T330"/>
    <mergeCell ref="O331:T331"/>
    <mergeCell ref="T304:T309"/>
    <mergeCell ref="D305:G305"/>
    <mergeCell ref="H305:K305"/>
    <mergeCell ref="L305:M305"/>
    <mergeCell ref="N305:O305"/>
    <mergeCell ref="R305:S305"/>
    <mergeCell ref="L306:M306"/>
    <mergeCell ref="N306:O306"/>
    <mergeCell ref="L307:M307"/>
    <mergeCell ref="N307:O307"/>
    <mergeCell ref="O326:T326"/>
    <mergeCell ref="A304:A309"/>
    <mergeCell ref="B304:B309"/>
    <mergeCell ref="D304:K304"/>
    <mergeCell ref="L304:M304"/>
    <mergeCell ref="N304:O304"/>
    <mergeCell ref="O289:T289"/>
    <mergeCell ref="A296:T296"/>
    <mergeCell ref="A297:T297"/>
    <mergeCell ref="R263:S263"/>
    <mergeCell ref="T263:T268"/>
    <mergeCell ref="D264:G264"/>
    <mergeCell ref="H264:K264"/>
    <mergeCell ref="L264:M264"/>
    <mergeCell ref="N264:O264"/>
    <mergeCell ref="R264:S264"/>
    <mergeCell ref="L265:M265"/>
    <mergeCell ref="N265:O265"/>
    <mergeCell ref="L266:M266"/>
    <mergeCell ref="A263:A268"/>
    <mergeCell ref="B263:B268"/>
    <mergeCell ref="D263:K263"/>
    <mergeCell ref="L263:M263"/>
    <mergeCell ref="N263:O263"/>
    <mergeCell ref="O284:T284"/>
    <mergeCell ref="N224:O224"/>
    <mergeCell ref="A221:A226"/>
    <mergeCell ref="B221:B226"/>
    <mergeCell ref="D221:K221"/>
    <mergeCell ref="L221:M221"/>
    <mergeCell ref="N221:O221"/>
    <mergeCell ref="R221:S221"/>
    <mergeCell ref="N182:O182"/>
    <mergeCell ref="O201:T201"/>
    <mergeCell ref="O204:T204"/>
    <mergeCell ref="O205:T205"/>
    <mergeCell ref="A213:T213"/>
    <mergeCell ref="A214:T214"/>
    <mergeCell ref="O160:T160"/>
    <mergeCell ref="O163:T163"/>
    <mergeCell ref="O164:T164"/>
    <mergeCell ref="A171:T171"/>
    <mergeCell ref="A172:T172"/>
    <mergeCell ref="A179:A184"/>
    <mergeCell ref="B179:B184"/>
    <mergeCell ref="D179:K179"/>
    <mergeCell ref="L179:M179"/>
    <mergeCell ref="N179:O179"/>
    <mergeCell ref="R179:S179"/>
    <mergeCell ref="T179:T184"/>
    <mergeCell ref="D180:G180"/>
    <mergeCell ref="H180:K180"/>
    <mergeCell ref="L180:M180"/>
    <mergeCell ref="N180:O180"/>
    <mergeCell ref="R180:S180"/>
    <mergeCell ref="L181:M181"/>
    <mergeCell ref="N181:O181"/>
    <mergeCell ref="L182:M182"/>
    <mergeCell ref="A138:A143"/>
    <mergeCell ref="B138:B143"/>
    <mergeCell ref="D138:K138"/>
    <mergeCell ref="L138:M138"/>
    <mergeCell ref="N138:O138"/>
    <mergeCell ref="R138:S138"/>
    <mergeCell ref="N100:O100"/>
    <mergeCell ref="O119:T119"/>
    <mergeCell ref="O122:T122"/>
    <mergeCell ref="O123:T123"/>
    <mergeCell ref="A130:T130"/>
    <mergeCell ref="A131:T131"/>
    <mergeCell ref="T138:T143"/>
    <mergeCell ref="D139:G139"/>
    <mergeCell ref="H139:K139"/>
    <mergeCell ref="L139:M139"/>
    <mergeCell ref="N139:O139"/>
    <mergeCell ref="R139:S139"/>
    <mergeCell ref="L140:M140"/>
    <mergeCell ref="N140:O140"/>
    <mergeCell ref="L141:M141"/>
    <mergeCell ref="N141:O141"/>
    <mergeCell ref="O76:T76"/>
    <mergeCell ref="O79:T79"/>
    <mergeCell ref="O80:T80"/>
    <mergeCell ref="A89:T89"/>
    <mergeCell ref="A90:T90"/>
    <mergeCell ref="A97:A102"/>
    <mergeCell ref="B97:B102"/>
    <mergeCell ref="D97:K97"/>
    <mergeCell ref="L97:M97"/>
    <mergeCell ref="N97:O97"/>
    <mergeCell ref="R97:S97"/>
    <mergeCell ref="T97:T102"/>
    <mergeCell ref="D98:G98"/>
    <mergeCell ref="H98:K98"/>
    <mergeCell ref="L98:M98"/>
    <mergeCell ref="N98:O98"/>
    <mergeCell ref="R98:S98"/>
    <mergeCell ref="L99:M99"/>
    <mergeCell ref="N99:O99"/>
    <mergeCell ref="L100:M100"/>
    <mergeCell ref="L54:M54"/>
    <mergeCell ref="N54:O54"/>
    <mergeCell ref="R54:S54"/>
    <mergeCell ref="O37:T37"/>
    <mergeCell ref="O40:T40"/>
    <mergeCell ref="O41:T41"/>
    <mergeCell ref="A46:T46"/>
    <mergeCell ref="T54:T59"/>
    <mergeCell ref="D55:G55"/>
    <mergeCell ref="H55:K55"/>
    <mergeCell ref="L55:M55"/>
    <mergeCell ref="N55:O55"/>
    <mergeCell ref="R55:S55"/>
    <mergeCell ref="L56:M56"/>
    <mergeCell ref="N56:O56"/>
    <mergeCell ref="L57:M57"/>
    <mergeCell ref="N57:O57"/>
    <mergeCell ref="A3:T3"/>
    <mergeCell ref="A4:T4"/>
    <mergeCell ref="A10:A15"/>
    <mergeCell ref="B10:B15"/>
    <mergeCell ref="D10:K10"/>
    <mergeCell ref="L10:M10"/>
    <mergeCell ref="N10:O10"/>
    <mergeCell ref="R10:S10"/>
    <mergeCell ref="A337:T337"/>
    <mergeCell ref="O36:T36"/>
    <mergeCell ref="A47:T47"/>
    <mergeCell ref="T10:T15"/>
    <mergeCell ref="D11:G11"/>
    <mergeCell ref="H11:K11"/>
    <mergeCell ref="L11:M11"/>
    <mergeCell ref="N11:O11"/>
    <mergeCell ref="R11:S11"/>
    <mergeCell ref="L12:M12"/>
    <mergeCell ref="N12:O12"/>
    <mergeCell ref="L13:M13"/>
    <mergeCell ref="N13:O13"/>
    <mergeCell ref="A54:A59"/>
    <mergeCell ref="B54:B59"/>
    <mergeCell ref="D54:K54"/>
    <mergeCell ref="O366:T366"/>
    <mergeCell ref="O367:T367"/>
    <mergeCell ref="O370:T370"/>
    <mergeCell ref="O371:T371"/>
    <mergeCell ref="A338:T338"/>
    <mergeCell ref="A345:A350"/>
    <mergeCell ref="B345:B350"/>
    <mergeCell ref="D345:K345"/>
    <mergeCell ref="L345:M345"/>
    <mergeCell ref="N345:O345"/>
    <mergeCell ref="R345:S345"/>
    <mergeCell ref="T345:T350"/>
    <mergeCell ref="D346:G346"/>
    <mergeCell ref="H346:K346"/>
    <mergeCell ref="L346:M346"/>
    <mergeCell ref="N346:O346"/>
    <mergeCell ref="R346:S346"/>
    <mergeCell ref="L347:M347"/>
    <mergeCell ref="N347:O347"/>
    <mergeCell ref="L348:M348"/>
    <mergeCell ref="N348:O348"/>
  </mergeCells>
  <pageMargins left="0.45" right="0.45" top="0.5" bottom="0.5" header="0.3" footer="0.3"/>
  <pageSetup paperSize="5" scale="80" orientation="landscape" horizontalDpi="4294967293" verticalDpi="4294967293" r:id="rId1"/>
  <rowBreaks count="9" manualBreakCount="9">
    <brk id="43" max="21" man="1"/>
    <brk id="86" max="21" man="1"/>
    <brk id="127" max="21" man="1"/>
    <brk id="169" max="21" man="1"/>
    <brk id="210" max="21" man="1"/>
    <brk id="252" max="21" man="1"/>
    <brk id="293" max="21" man="1"/>
    <brk id="334" max="22" man="1"/>
    <brk id="374" max="22" man="1"/>
  </rowBreaks>
  <colBreaks count="1" manualBreakCount="1">
    <brk id="20" max="412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V329"/>
  <sheetViews>
    <sheetView view="pageBreakPreview" topLeftCell="A301" zoomScale="79" zoomScaleNormal="100" zoomScaleSheetLayoutView="79" workbookViewId="0">
      <selection activeCell="O319" sqref="O319"/>
    </sheetView>
  </sheetViews>
  <sheetFormatPr defaultColWidth="9.140625" defaultRowHeight="16.5" x14ac:dyDescent="0.3"/>
  <cols>
    <col min="1" max="1" width="3.85546875" style="16" customWidth="1"/>
    <col min="2" max="2" width="24.28515625" style="16" customWidth="1"/>
    <col min="3" max="3" width="9.7109375" style="16" bestFit="1" customWidth="1"/>
    <col min="4" max="4" width="6.5703125" style="16" customWidth="1"/>
    <col min="5" max="5" width="7.28515625" style="16" customWidth="1"/>
    <col min="6" max="6" width="7" style="16" customWidth="1"/>
    <col min="7" max="7" width="9.7109375" style="16" bestFit="1" customWidth="1"/>
    <col min="8" max="8" width="9.42578125" style="16" bestFit="1" customWidth="1"/>
    <col min="9" max="9" width="11.5703125" style="16" bestFit="1" customWidth="1"/>
    <col min="10" max="10" width="7.42578125" style="16" customWidth="1"/>
    <col min="11" max="11" width="9.7109375" style="16" bestFit="1" customWidth="1"/>
    <col min="12" max="12" width="13.42578125" style="16" customWidth="1"/>
    <col min="13" max="13" width="10.5703125" style="16" bestFit="1" customWidth="1"/>
    <col min="14" max="14" width="14.42578125" style="16" bestFit="1" customWidth="1"/>
    <col min="15" max="15" width="9.5703125" style="16" customWidth="1"/>
    <col min="16" max="17" width="12" style="16" customWidth="1"/>
    <col min="18" max="18" width="8.42578125" style="16" customWidth="1"/>
    <col min="19" max="19" width="5.85546875" style="16" customWidth="1"/>
    <col min="20" max="20" width="6.28515625" style="16" customWidth="1"/>
    <col min="21" max="16384" width="9.140625" style="16"/>
  </cols>
  <sheetData>
    <row r="1" spans="1:20" x14ac:dyDescent="0.3">
      <c r="A1" s="16" t="s">
        <v>94</v>
      </c>
    </row>
    <row r="2" spans="1:20" x14ac:dyDescent="0.3">
      <c r="L2" s="17"/>
    </row>
    <row r="3" spans="1:20" x14ac:dyDescent="0.3">
      <c r="A3" s="441" t="s">
        <v>95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460"/>
      <c r="S3" s="460"/>
      <c r="T3" s="447"/>
    </row>
    <row r="4" spans="1:20" x14ac:dyDescent="0.3">
      <c r="A4" s="444" t="s">
        <v>4</v>
      </c>
      <c r="B4" s="461"/>
      <c r="C4" s="461"/>
      <c r="D4" s="461"/>
      <c r="E4" s="461"/>
      <c r="F4" s="461"/>
      <c r="G4" s="461"/>
      <c r="H4" s="461"/>
      <c r="I4" s="461"/>
      <c r="J4" s="461"/>
      <c r="K4" s="461"/>
      <c r="L4" s="461"/>
      <c r="M4" s="461"/>
      <c r="N4" s="461"/>
      <c r="O4" s="461"/>
      <c r="P4" s="461"/>
      <c r="Q4" s="461"/>
      <c r="R4" s="461"/>
      <c r="S4" s="461"/>
      <c r="T4" s="445"/>
    </row>
    <row r="5" spans="1:20" x14ac:dyDescent="0.3">
      <c r="N5" s="18"/>
    </row>
    <row r="6" spans="1:20" x14ac:dyDescent="0.3">
      <c r="A6" s="19" t="s">
        <v>9</v>
      </c>
      <c r="B6" s="19"/>
      <c r="C6" s="19" t="s">
        <v>221</v>
      </c>
      <c r="D6" s="19"/>
      <c r="L6" s="20"/>
      <c r="N6" s="20"/>
      <c r="Q6" s="16" t="s">
        <v>42</v>
      </c>
      <c r="S6" s="16" t="s">
        <v>449</v>
      </c>
    </row>
    <row r="7" spans="1:20" x14ac:dyDescent="0.3">
      <c r="A7" s="16" t="s">
        <v>6</v>
      </c>
      <c r="C7" s="16" t="s">
        <v>99</v>
      </c>
      <c r="Q7" s="16" t="s">
        <v>43</v>
      </c>
      <c r="S7" s="16" t="s">
        <v>45</v>
      </c>
    </row>
    <row r="8" spans="1:20" x14ac:dyDescent="0.3">
      <c r="A8" s="16" t="s">
        <v>7</v>
      </c>
      <c r="C8" s="16" t="s">
        <v>41</v>
      </c>
      <c r="Q8" s="16" t="s">
        <v>44</v>
      </c>
      <c r="S8" s="16" t="s">
        <v>455</v>
      </c>
    </row>
    <row r="10" spans="1:20" x14ac:dyDescent="0.3">
      <c r="A10" s="424" t="s">
        <v>8</v>
      </c>
      <c r="B10" s="424" t="s">
        <v>90</v>
      </c>
      <c r="C10" s="22" t="s">
        <v>10</v>
      </c>
      <c r="D10" s="433" t="s">
        <v>15</v>
      </c>
      <c r="E10" s="422"/>
      <c r="F10" s="422"/>
      <c r="G10" s="422"/>
      <c r="H10" s="422"/>
      <c r="I10" s="422"/>
      <c r="J10" s="422"/>
      <c r="K10" s="423"/>
      <c r="L10" s="431" t="s">
        <v>28</v>
      </c>
      <c r="M10" s="432"/>
      <c r="N10" s="431" t="s">
        <v>28</v>
      </c>
      <c r="O10" s="432"/>
      <c r="P10" s="23"/>
      <c r="Q10" s="387"/>
      <c r="R10" s="421" t="s">
        <v>35</v>
      </c>
      <c r="S10" s="427"/>
      <c r="T10" s="424" t="s">
        <v>39</v>
      </c>
    </row>
    <row r="11" spans="1:20" x14ac:dyDescent="0.3">
      <c r="A11" s="425"/>
      <c r="B11" s="425"/>
      <c r="C11" s="24" t="s">
        <v>11</v>
      </c>
      <c r="D11" s="421" t="s">
        <v>16</v>
      </c>
      <c r="E11" s="422"/>
      <c r="F11" s="422"/>
      <c r="G11" s="423"/>
      <c r="H11" s="433" t="s">
        <v>23</v>
      </c>
      <c r="I11" s="422"/>
      <c r="J11" s="422"/>
      <c r="K11" s="423"/>
      <c r="L11" s="434" t="s">
        <v>29</v>
      </c>
      <c r="M11" s="435"/>
      <c r="N11" s="434" t="s">
        <v>29</v>
      </c>
      <c r="O11" s="435"/>
      <c r="P11" s="25"/>
      <c r="Q11" s="26" t="s">
        <v>416</v>
      </c>
      <c r="R11" s="429" t="s">
        <v>36</v>
      </c>
      <c r="S11" s="430"/>
      <c r="T11" s="425"/>
    </row>
    <row r="12" spans="1:20" x14ac:dyDescent="0.3">
      <c r="A12" s="425"/>
      <c r="B12" s="425"/>
      <c r="C12" s="26" t="s">
        <v>12</v>
      </c>
      <c r="D12" s="23"/>
      <c r="E12" s="27"/>
      <c r="F12" s="23"/>
      <c r="G12" s="23"/>
      <c r="H12" s="23"/>
      <c r="I12" s="23"/>
      <c r="J12" s="23"/>
      <c r="K12" s="23"/>
      <c r="L12" s="421" t="s">
        <v>30</v>
      </c>
      <c r="M12" s="427"/>
      <c r="N12" s="421" t="s">
        <v>30</v>
      </c>
      <c r="O12" s="427"/>
      <c r="P12" s="24" t="s">
        <v>34</v>
      </c>
      <c r="Q12" s="24" t="s">
        <v>417</v>
      </c>
      <c r="R12" s="22"/>
      <c r="S12" s="22"/>
      <c r="T12" s="425"/>
    </row>
    <row r="13" spans="1:20" x14ac:dyDescent="0.3">
      <c r="A13" s="425"/>
      <c r="B13" s="425"/>
      <c r="C13" s="26" t="s">
        <v>13</v>
      </c>
      <c r="D13" s="24" t="s">
        <v>17</v>
      </c>
      <c r="E13" s="28" t="s">
        <v>17</v>
      </c>
      <c r="F13" s="24" t="s">
        <v>20</v>
      </c>
      <c r="G13" s="24" t="s">
        <v>22</v>
      </c>
      <c r="H13" s="24" t="s">
        <v>24</v>
      </c>
      <c r="I13" s="24" t="s">
        <v>25</v>
      </c>
      <c r="J13" s="24" t="s">
        <v>26</v>
      </c>
      <c r="K13" s="24" t="s">
        <v>22</v>
      </c>
      <c r="L13" s="429" t="s">
        <v>14</v>
      </c>
      <c r="M13" s="430"/>
      <c r="N13" s="429" t="s">
        <v>33</v>
      </c>
      <c r="O13" s="430"/>
      <c r="P13" s="24" t="s">
        <v>28</v>
      </c>
      <c r="Q13" s="24" t="s">
        <v>418</v>
      </c>
      <c r="R13" s="24" t="s">
        <v>37</v>
      </c>
      <c r="S13" s="24" t="s">
        <v>38</v>
      </c>
      <c r="T13" s="425"/>
    </row>
    <row r="14" spans="1:20" x14ac:dyDescent="0.3">
      <c r="A14" s="425"/>
      <c r="B14" s="425"/>
      <c r="C14" s="26" t="s">
        <v>14</v>
      </c>
      <c r="D14" s="24" t="s">
        <v>18</v>
      </c>
      <c r="E14" s="28" t="s">
        <v>19</v>
      </c>
      <c r="F14" s="24" t="s">
        <v>21</v>
      </c>
      <c r="G14" s="24"/>
      <c r="H14" s="24"/>
      <c r="I14" s="24"/>
      <c r="J14" s="24" t="s">
        <v>27</v>
      </c>
      <c r="K14" s="24"/>
      <c r="L14" s="22" t="s">
        <v>22</v>
      </c>
      <c r="M14" s="22" t="s">
        <v>31</v>
      </c>
      <c r="N14" s="22" t="s">
        <v>22</v>
      </c>
      <c r="O14" s="22" t="s">
        <v>31</v>
      </c>
      <c r="P14" s="25"/>
      <c r="Q14" s="25"/>
      <c r="R14" s="25"/>
      <c r="S14" s="25"/>
      <c r="T14" s="425"/>
    </row>
    <row r="15" spans="1:20" x14ac:dyDescent="0.3">
      <c r="A15" s="426"/>
      <c r="B15" s="426"/>
      <c r="C15" s="29"/>
      <c r="D15" s="30"/>
      <c r="E15" s="31"/>
      <c r="F15" s="30"/>
      <c r="G15" s="30"/>
      <c r="H15" s="30"/>
      <c r="I15" s="30"/>
      <c r="J15" s="30"/>
      <c r="K15" s="30"/>
      <c r="L15" s="32" t="s">
        <v>29</v>
      </c>
      <c r="M15" s="33" t="s">
        <v>32</v>
      </c>
      <c r="N15" s="32" t="s">
        <v>29</v>
      </c>
      <c r="O15" s="33" t="s">
        <v>32</v>
      </c>
      <c r="P15" s="30"/>
      <c r="Q15" s="30"/>
      <c r="R15" s="30"/>
      <c r="S15" s="30"/>
      <c r="T15" s="426"/>
    </row>
    <row r="16" spans="1:20" x14ac:dyDescent="0.3">
      <c r="A16" s="8">
        <v>1</v>
      </c>
      <c r="B16" s="8">
        <v>2</v>
      </c>
      <c r="C16" s="8">
        <v>3</v>
      </c>
      <c r="D16" s="8">
        <v>4</v>
      </c>
      <c r="E16" s="8">
        <v>5</v>
      </c>
      <c r="F16" s="8">
        <v>6</v>
      </c>
      <c r="G16" s="8" t="s">
        <v>0</v>
      </c>
      <c r="H16" s="8">
        <v>8</v>
      </c>
      <c r="I16" s="8">
        <v>9</v>
      </c>
      <c r="J16" s="8">
        <v>10</v>
      </c>
      <c r="K16" s="8" t="s">
        <v>1</v>
      </c>
      <c r="L16" s="8">
        <v>12</v>
      </c>
      <c r="M16" s="8">
        <v>13</v>
      </c>
      <c r="N16" s="8">
        <v>14</v>
      </c>
      <c r="O16" s="8">
        <v>15</v>
      </c>
      <c r="P16" s="8">
        <v>16</v>
      </c>
      <c r="Q16" s="8"/>
      <c r="R16" s="8">
        <v>17</v>
      </c>
      <c r="S16" s="8">
        <v>18</v>
      </c>
      <c r="T16" s="8">
        <v>19</v>
      </c>
    </row>
    <row r="17" spans="1:21" x14ac:dyDescent="0.3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7"/>
      <c r="P17" s="6"/>
      <c r="Q17" s="6"/>
      <c r="R17" s="6"/>
      <c r="S17" s="6"/>
      <c r="T17" s="6"/>
    </row>
    <row r="18" spans="1:21" x14ac:dyDescent="0.3">
      <c r="A18" s="6">
        <v>1</v>
      </c>
      <c r="B18" s="6" t="s">
        <v>47</v>
      </c>
      <c r="C18" s="3">
        <v>0</v>
      </c>
      <c r="D18" s="3">
        <v>0</v>
      </c>
      <c r="E18" s="3">
        <v>0</v>
      </c>
      <c r="F18" s="3">
        <v>0</v>
      </c>
      <c r="G18" s="3">
        <v>0</v>
      </c>
      <c r="H18" s="3">
        <v>0</v>
      </c>
      <c r="I18" s="3">
        <v>0</v>
      </c>
      <c r="J18" s="3">
        <v>0</v>
      </c>
      <c r="K18" s="3">
        <v>0</v>
      </c>
      <c r="L18" s="3">
        <v>0</v>
      </c>
      <c r="M18" s="3">
        <v>0</v>
      </c>
      <c r="N18" s="3">
        <v>0</v>
      </c>
      <c r="O18" s="3">
        <v>0</v>
      </c>
      <c r="P18" s="8" t="s">
        <v>63</v>
      </c>
      <c r="Q18" s="8"/>
      <c r="R18" s="3">
        <v>0</v>
      </c>
      <c r="S18" s="62"/>
      <c r="T18" s="6"/>
    </row>
    <row r="19" spans="1:21" x14ac:dyDescent="0.3">
      <c r="A19" s="6">
        <v>2</v>
      </c>
      <c r="B19" s="6" t="s">
        <v>48</v>
      </c>
      <c r="C19" s="3">
        <v>0</v>
      </c>
      <c r="D19" s="3">
        <v>0</v>
      </c>
      <c r="E19" s="3">
        <v>0</v>
      </c>
      <c r="F19" s="3">
        <v>0</v>
      </c>
      <c r="G19" s="3">
        <v>0</v>
      </c>
      <c r="H19" s="3">
        <v>0</v>
      </c>
      <c r="I19" s="3">
        <v>0</v>
      </c>
      <c r="J19" s="3">
        <v>0</v>
      </c>
      <c r="K19" s="3">
        <v>0</v>
      </c>
      <c r="L19" s="3">
        <v>0</v>
      </c>
      <c r="M19" s="3">
        <v>0</v>
      </c>
      <c r="N19" s="3">
        <v>0</v>
      </c>
      <c r="O19" s="3">
        <v>0</v>
      </c>
      <c r="P19" s="8" t="s">
        <v>64</v>
      </c>
      <c r="Q19" s="8"/>
      <c r="R19" s="3">
        <v>0</v>
      </c>
      <c r="S19" s="62"/>
      <c r="T19" s="6"/>
    </row>
    <row r="20" spans="1:21" x14ac:dyDescent="0.3">
      <c r="A20" s="6">
        <v>3</v>
      </c>
      <c r="B20" s="6" t="s">
        <v>49</v>
      </c>
      <c r="C20" s="13">
        <f t="shared" ref="C20:H20" si="0">C69</f>
        <v>2935</v>
      </c>
      <c r="D20" s="3">
        <f t="shared" si="0"/>
        <v>0</v>
      </c>
      <c r="E20" s="38">
        <f t="shared" si="0"/>
        <v>0</v>
      </c>
      <c r="F20" s="13">
        <f t="shared" si="0"/>
        <v>0</v>
      </c>
      <c r="G20" s="13">
        <f t="shared" si="0"/>
        <v>2935</v>
      </c>
      <c r="H20" s="3">
        <f t="shared" si="0"/>
        <v>550</v>
      </c>
      <c r="I20" s="13">
        <f t="shared" ref="I20:O20" si="1">I69</f>
        <v>2352</v>
      </c>
      <c r="J20" s="13">
        <f t="shared" si="1"/>
        <v>33</v>
      </c>
      <c r="K20" s="13">
        <f t="shared" si="1"/>
        <v>2935</v>
      </c>
      <c r="L20" s="7">
        <f t="shared" si="1"/>
        <v>3367900</v>
      </c>
      <c r="M20" s="63">
        <f t="shared" si="1"/>
        <v>1450</v>
      </c>
      <c r="N20" s="7">
        <f>N69</f>
        <v>2916900</v>
      </c>
      <c r="O20" s="7">
        <f t="shared" si="1"/>
        <v>1250</v>
      </c>
      <c r="P20" s="8" t="s">
        <v>65</v>
      </c>
      <c r="Q20" s="8">
        <f>Q69</f>
        <v>40000</v>
      </c>
      <c r="R20" s="63">
        <f>R69</f>
        <v>1779</v>
      </c>
      <c r="S20" s="62"/>
      <c r="T20" s="6"/>
      <c r="U20" s="16" t="s">
        <v>347</v>
      </c>
    </row>
    <row r="21" spans="1:21" x14ac:dyDescent="0.3">
      <c r="A21" s="6">
        <v>4</v>
      </c>
      <c r="B21" s="6" t="s">
        <v>50</v>
      </c>
      <c r="C21" s="13">
        <f>C111</f>
        <v>54.25</v>
      </c>
      <c r="D21" s="3">
        <v>0</v>
      </c>
      <c r="E21" s="3">
        <f>E111</f>
        <v>0</v>
      </c>
      <c r="F21" s="3">
        <v>0</v>
      </c>
      <c r="G21" s="13">
        <f>G111</f>
        <v>54.25</v>
      </c>
      <c r="H21" s="3">
        <f>H111</f>
        <v>38.25</v>
      </c>
      <c r="I21" s="3">
        <f t="shared" ref="I21:R21" si="2">I111</f>
        <v>16</v>
      </c>
      <c r="J21" s="3">
        <f t="shared" si="2"/>
        <v>0</v>
      </c>
      <c r="K21" s="3">
        <f t="shared" si="2"/>
        <v>54.25</v>
      </c>
      <c r="L21" s="3">
        <f t="shared" si="2"/>
        <v>11300</v>
      </c>
      <c r="M21" s="3">
        <f t="shared" si="2"/>
        <v>708.33333333333337</v>
      </c>
      <c r="N21" s="3">
        <f t="shared" si="2"/>
        <v>9800</v>
      </c>
      <c r="O21" s="3">
        <f t="shared" si="2"/>
        <v>616.66666666666663</v>
      </c>
      <c r="P21" s="3" t="str">
        <f>P111</f>
        <v>Kopi Beras</v>
      </c>
      <c r="Q21" s="8">
        <f>Q111</f>
        <v>100000</v>
      </c>
      <c r="R21" s="3">
        <f t="shared" si="2"/>
        <v>137</v>
      </c>
      <c r="S21" s="62"/>
      <c r="T21" s="6"/>
    </row>
    <row r="22" spans="1:21" x14ac:dyDescent="0.3">
      <c r="A22" s="6">
        <v>5</v>
      </c>
      <c r="B22" s="6" t="s">
        <v>51</v>
      </c>
      <c r="C22" s="13">
        <f t="shared" ref="C22:I22" si="3">C154</f>
        <v>0</v>
      </c>
      <c r="D22" s="13">
        <f t="shared" si="3"/>
        <v>0</v>
      </c>
      <c r="E22" s="13">
        <f t="shared" si="3"/>
        <v>0</v>
      </c>
      <c r="F22" s="13">
        <f t="shared" si="3"/>
        <v>0</v>
      </c>
      <c r="G22" s="13">
        <f t="shared" si="3"/>
        <v>0</v>
      </c>
      <c r="H22" s="13">
        <f t="shared" si="3"/>
        <v>0</v>
      </c>
      <c r="I22" s="13">
        <f t="shared" si="3"/>
        <v>0</v>
      </c>
      <c r="J22" s="3">
        <v>0</v>
      </c>
      <c r="K22" s="13">
        <f>K154</f>
        <v>0</v>
      </c>
      <c r="L22" s="7">
        <f>L154</f>
        <v>0</v>
      </c>
      <c r="M22" s="63">
        <f>M154</f>
        <v>0</v>
      </c>
      <c r="N22" s="7">
        <f>N154</f>
        <v>0</v>
      </c>
      <c r="O22" s="7">
        <f>O154</f>
        <v>0</v>
      </c>
      <c r="P22" s="8" t="s">
        <v>66</v>
      </c>
      <c r="Q22" s="8">
        <f>Q154</f>
        <v>0</v>
      </c>
      <c r="R22" s="63">
        <f>R154</f>
        <v>0</v>
      </c>
      <c r="S22" s="62"/>
      <c r="T22" s="6"/>
    </row>
    <row r="23" spans="1:21" x14ac:dyDescent="0.3">
      <c r="A23" s="6">
        <v>6</v>
      </c>
      <c r="B23" s="6" t="s">
        <v>52</v>
      </c>
      <c r="C23" s="3">
        <v>0</v>
      </c>
      <c r="D23" s="3">
        <v>0</v>
      </c>
      <c r="E23" s="3">
        <v>0</v>
      </c>
      <c r="F23" s="3">
        <v>0</v>
      </c>
      <c r="G23" s="3">
        <v>0</v>
      </c>
      <c r="H23" s="3">
        <v>0</v>
      </c>
      <c r="I23" s="3">
        <v>0</v>
      </c>
      <c r="J23" s="3">
        <v>0</v>
      </c>
      <c r="K23" s="3">
        <v>0</v>
      </c>
      <c r="L23" s="3">
        <v>0</v>
      </c>
      <c r="M23" s="3">
        <v>0</v>
      </c>
      <c r="N23" s="3">
        <v>0</v>
      </c>
      <c r="O23" s="3">
        <v>0</v>
      </c>
      <c r="P23" s="8" t="s">
        <v>67</v>
      </c>
      <c r="Q23" s="8"/>
      <c r="R23" s="3">
        <v>0</v>
      </c>
      <c r="S23" s="62"/>
      <c r="T23" s="6"/>
    </row>
    <row r="24" spans="1:21" x14ac:dyDescent="0.3">
      <c r="A24" s="6">
        <v>7</v>
      </c>
      <c r="B24" s="6" t="s">
        <v>53</v>
      </c>
      <c r="C24" s="3">
        <v>0</v>
      </c>
      <c r="D24" s="3">
        <v>0</v>
      </c>
      <c r="E24" s="3">
        <v>0</v>
      </c>
      <c r="F24" s="3">
        <v>0</v>
      </c>
      <c r="G24" s="3">
        <v>0</v>
      </c>
      <c r="H24" s="3">
        <v>0</v>
      </c>
      <c r="I24" s="3">
        <v>0</v>
      </c>
      <c r="J24" s="3">
        <v>0</v>
      </c>
      <c r="K24" s="3">
        <v>0</v>
      </c>
      <c r="L24" s="3">
        <v>0</v>
      </c>
      <c r="M24" s="3">
        <v>0</v>
      </c>
      <c r="N24" s="3">
        <v>0</v>
      </c>
      <c r="O24" s="3">
        <v>0</v>
      </c>
      <c r="P24" s="8" t="s">
        <v>68</v>
      </c>
      <c r="Q24" s="8"/>
      <c r="R24" s="3">
        <v>0</v>
      </c>
      <c r="S24" s="62"/>
      <c r="T24" s="6"/>
    </row>
    <row r="25" spans="1:21" x14ac:dyDescent="0.3">
      <c r="A25" s="6">
        <v>8</v>
      </c>
      <c r="B25" s="6" t="s">
        <v>54</v>
      </c>
      <c r="C25" s="3">
        <v>0</v>
      </c>
      <c r="D25" s="3">
        <v>0</v>
      </c>
      <c r="E25" s="3">
        <v>0</v>
      </c>
      <c r="F25" s="3">
        <v>0</v>
      </c>
      <c r="G25" s="3">
        <v>0</v>
      </c>
      <c r="H25" s="3">
        <v>0</v>
      </c>
      <c r="I25" s="3">
        <v>0</v>
      </c>
      <c r="J25" s="3">
        <v>0</v>
      </c>
      <c r="K25" s="3">
        <v>0</v>
      </c>
      <c r="L25" s="3">
        <v>0</v>
      </c>
      <c r="M25" s="3">
        <v>0</v>
      </c>
      <c r="N25" s="3">
        <v>0</v>
      </c>
      <c r="O25" s="3">
        <v>0</v>
      </c>
      <c r="P25" s="8" t="s">
        <v>69</v>
      </c>
      <c r="Q25" s="8"/>
      <c r="R25" s="3">
        <v>0</v>
      </c>
      <c r="S25" s="62"/>
      <c r="T25" s="6"/>
    </row>
    <row r="26" spans="1:21" x14ac:dyDescent="0.3">
      <c r="A26" s="6">
        <v>9</v>
      </c>
      <c r="B26" s="6" t="s">
        <v>55</v>
      </c>
      <c r="C26" s="40">
        <f>C195</f>
        <v>384.8</v>
      </c>
      <c r="D26" s="3">
        <f>D195</f>
        <v>0</v>
      </c>
      <c r="E26" s="3">
        <f>E195</f>
        <v>0</v>
      </c>
      <c r="F26" s="3">
        <f>F195</f>
        <v>0</v>
      </c>
      <c r="G26" s="40">
        <f t="shared" ref="G26:O26" si="4">G195</f>
        <v>384.8</v>
      </c>
      <c r="H26" s="40">
        <f t="shared" si="4"/>
        <v>39.799999999999997</v>
      </c>
      <c r="I26" s="40">
        <f t="shared" si="4"/>
        <v>330</v>
      </c>
      <c r="J26" s="40">
        <f t="shared" si="4"/>
        <v>15</v>
      </c>
      <c r="K26" s="40">
        <f t="shared" si="4"/>
        <v>384.8</v>
      </c>
      <c r="L26" s="7">
        <f t="shared" si="4"/>
        <v>930000</v>
      </c>
      <c r="M26" s="63">
        <f t="shared" si="4"/>
        <v>2750</v>
      </c>
      <c r="N26" s="7">
        <f t="shared" si="4"/>
        <v>930000</v>
      </c>
      <c r="O26" s="7">
        <f t="shared" si="4"/>
        <v>2750</v>
      </c>
      <c r="P26" s="8" t="s">
        <v>70</v>
      </c>
      <c r="Q26" s="8">
        <f>Q195</f>
        <v>15000</v>
      </c>
      <c r="R26" s="63">
        <f>R195</f>
        <v>1318</v>
      </c>
      <c r="S26" s="62"/>
      <c r="T26" s="6"/>
    </row>
    <row r="27" spans="1:21" x14ac:dyDescent="0.3">
      <c r="A27" s="6">
        <v>10</v>
      </c>
      <c r="B27" s="6" t="s">
        <v>56</v>
      </c>
      <c r="C27" s="13">
        <f>C238</f>
        <v>129</v>
      </c>
      <c r="D27" s="3">
        <v>0</v>
      </c>
      <c r="E27" s="3">
        <v>0</v>
      </c>
      <c r="F27" s="3">
        <v>0</v>
      </c>
      <c r="G27" s="13">
        <f t="shared" ref="G27:O27" si="5">G238</f>
        <v>129</v>
      </c>
      <c r="H27" s="13">
        <f t="shared" si="5"/>
        <v>103</v>
      </c>
      <c r="I27" s="13">
        <f t="shared" si="5"/>
        <v>26</v>
      </c>
      <c r="J27" s="13">
        <f t="shared" si="5"/>
        <v>0</v>
      </c>
      <c r="K27" s="13">
        <f t="shared" si="5"/>
        <v>129</v>
      </c>
      <c r="L27" s="7">
        <f t="shared" si="5"/>
        <v>1200</v>
      </c>
      <c r="M27" s="13">
        <f t="shared" si="5"/>
        <v>600</v>
      </c>
      <c r="N27" s="7">
        <f t="shared" si="5"/>
        <v>2100</v>
      </c>
      <c r="O27" s="7">
        <f t="shared" si="5"/>
        <v>700</v>
      </c>
      <c r="P27" s="8" t="s">
        <v>71</v>
      </c>
      <c r="Q27" s="8"/>
      <c r="R27" s="63">
        <f>R238</f>
        <v>294</v>
      </c>
      <c r="S27" s="62"/>
      <c r="T27" s="6"/>
    </row>
    <row r="28" spans="1:21" x14ac:dyDescent="0.3">
      <c r="A28" s="6">
        <v>11</v>
      </c>
      <c r="B28" s="6" t="s">
        <v>57</v>
      </c>
      <c r="C28" s="40">
        <f>C282</f>
        <v>4</v>
      </c>
      <c r="D28" s="3">
        <v>0</v>
      </c>
      <c r="E28" s="3">
        <v>0</v>
      </c>
      <c r="F28" s="3">
        <v>0</v>
      </c>
      <c r="G28" s="40">
        <f>G282</f>
        <v>4</v>
      </c>
      <c r="H28" s="3">
        <v>0</v>
      </c>
      <c r="I28" s="40">
        <f t="shared" ref="I28:O28" si="6">I282</f>
        <v>1</v>
      </c>
      <c r="J28" s="40">
        <f t="shared" si="6"/>
        <v>3</v>
      </c>
      <c r="K28" s="40">
        <f t="shared" si="6"/>
        <v>4</v>
      </c>
      <c r="L28" s="7">
        <f t="shared" si="6"/>
        <v>360</v>
      </c>
      <c r="M28" s="13">
        <f t="shared" si="6"/>
        <v>360</v>
      </c>
      <c r="N28" s="7">
        <f t="shared" si="6"/>
        <v>360</v>
      </c>
      <c r="O28" s="7">
        <f t="shared" si="6"/>
        <v>360</v>
      </c>
      <c r="P28" s="8" t="s">
        <v>66</v>
      </c>
      <c r="Q28" s="8">
        <f>Q282</f>
        <v>8000</v>
      </c>
      <c r="R28" s="63">
        <f>R282</f>
        <v>70</v>
      </c>
      <c r="S28" s="62"/>
      <c r="T28" s="6"/>
    </row>
    <row r="29" spans="1:21" x14ac:dyDescent="0.3">
      <c r="A29" s="6">
        <v>12</v>
      </c>
      <c r="B29" s="6" t="s">
        <v>58</v>
      </c>
      <c r="C29" s="3">
        <v>0</v>
      </c>
      <c r="D29" s="3">
        <v>0</v>
      </c>
      <c r="E29" s="3">
        <v>0</v>
      </c>
      <c r="F29" s="3">
        <v>0</v>
      </c>
      <c r="G29" s="3">
        <v>0</v>
      </c>
      <c r="H29" s="3">
        <v>0</v>
      </c>
      <c r="I29" s="3">
        <v>0</v>
      </c>
      <c r="J29" s="3">
        <v>0</v>
      </c>
      <c r="K29" s="3">
        <v>0</v>
      </c>
      <c r="L29" s="3">
        <v>0</v>
      </c>
      <c r="M29" s="3">
        <v>0</v>
      </c>
      <c r="N29" s="3">
        <v>0</v>
      </c>
      <c r="O29" s="3">
        <v>0</v>
      </c>
      <c r="P29" s="8" t="s">
        <v>72</v>
      </c>
      <c r="Q29" s="8"/>
      <c r="R29" s="3">
        <v>0</v>
      </c>
      <c r="S29" s="62"/>
      <c r="T29" s="6"/>
    </row>
    <row r="30" spans="1:21" x14ac:dyDescent="0.3">
      <c r="A30" s="6">
        <v>13</v>
      </c>
      <c r="B30" s="6" t="s">
        <v>59</v>
      </c>
      <c r="C30" s="13">
        <f>C322</f>
        <v>23</v>
      </c>
      <c r="D30" s="6"/>
      <c r="E30" s="6"/>
      <c r="F30" s="6"/>
      <c r="G30" s="13">
        <f>G322</f>
        <v>23</v>
      </c>
      <c r="H30" s="3">
        <v>0</v>
      </c>
      <c r="I30" s="13">
        <f t="shared" ref="I30:O30" si="7">I322</f>
        <v>22</v>
      </c>
      <c r="J30" s="13">
        <f t="shared" si="7"/>
        <v>1</v>
      </c>
      <c r="K30" s="13">
        <f t="shared" si="7"/>
        <v>23</v>
      </c>
      <c r="L30" s="13">
        <f t="shared" si="7"/>
        <v>8500</v>
      </c>
      <c r="M30" s="63">
        <f t="shared" si="7"/>
        <v>393.33333333333331</v>
      </c>
      <c r="N30" s="13">
        <f t="shared" si="7"/>
        <v>8500</v>
      </c>
      <c r="O30" s="63">
        <f t="shared" si="7"/>
        <v>393.33333333333331</v>
      </c>
      <c r="P30" s="8" t="s">
        <v>73</v>
      </c>
      <c r="Q30" s="8">
        <f>Q322</f>
        <v>25000</v>
      </c>
      <c r="R30" s="40">
        <f>R322</f>
        <v>55</v>
      </c>
      <c r="S30" s="6"/>
      <c r="T30" s="6"/>
    </row>
    <row r="31" spans="1:21" x14ac:dyDescent="0.3">
      <c r="A31" s="6">
        <v>14</v>
      </c>
      <c r="B31" s="6" t="s">
        <v>60</v>
      </c>
      <c r="C31" s="3">
        <v>0</v>
      </c>
      <c r="D31" s="3">
        <v>0</v>
      </c>
      <c r="E31" s="3">
        <v>0</v>
      </c>
      <c r="F31" s="3">
        <v>0</v>
      </c>
      <c r="G31" s="3">
        <v>0</v>
      </c>
      <c r="H31" s="3">
        <v>0</v>
      </c>
      <c r="I31" s="3">
        <v>0</v>
      </c>
      <c r="J31" s="3">
        <v>0</v>
      </c>
      <c r="K31" s="3">
        <v>0</v>
      </c>
      <c r="L31" s="3">
        <v>0</v>
      </c>
      <c r="M31" s="3">
        <v>0</v>
      </c>
      <c r="N31" s="3">
        <v>0</v>
      </c>
      <c r="O31" s="3">
        <v>0</v>
      </c>
      <c r="P31" s="8" t="s">
        <v>74</v>
      </c>
      <c r="Q31" s="8"/>
      <c r="R31" s="3">
        <v>0</v>
      </c>
      <c r="S31" s="6"/>
      <c r="T31" s="6"/>
    </row>
    <row r="32" spans="1:21" x14ac:dyDescent="0.3">
      <c r="A32" s="6">
        <v>15</v>
      </c>
      <c r="B32" s="6" t="s">
        <v>61</v>
      </c>
      <c r="C32" s="3">
        <v>0</v>
      </c>
      <c r="D32" s="3">
        <v>0</v>
      </c>
      <c r="E32" s="3">
        <v>0</v>
      </c>
      <c r="F32" s="3">
        <v>0</v>
      </c>
      <c r="G32" s="3">
        <v>0</v>
      </c>
      <c r="H32" s="3">
        <v>0</v>
      </c>
      <c r="I32" s="3">
        <v>0</v>
      </c>
      <c r="J32" s="3">
        <v>0</v>
      </c>
      <c r="K32" s="3">
        <v>0</v>
      </c>
      <c r="L32" s="3">
        <v>0</v>
      </c>
      <c r="M32" s="3">
        <v>0</v>
      </c>
      <c r="N32" s="3">
        <v>0</v>
      </c>
      <c r="O32" s="3">
        <v>0</v>
      </c>
      <c r="P32" s="8" t="s">
        <v>75</v>
      </c>
      <c r="Q32" s="8"/>
      <c r="R32" s="3">
        <v>0</v>
      </c>
      <c r="S32" s="6"/>
      <c r="T32" s="6"/>
    </row>
    <row r="33" spans="1:20" x14ac:dyDescent="0.3">
      <c r="A33" s="6">
        <v>16</v>
      </c>
      <c r="B33" s="6" t="s">
        <v>62</v>
      </c>
      <c r="C33" s="3">
        <v>0</v>
      </c>
      <c r="D33" s="3">
        <v>0</v>
      </c>
      <c r="E33" s="3">
        <v>0</v>
      </c>
      <c r="F33" s="3">
        <v>0</v>
      </c>
      <c r="G33" s="3">
        <v>0</v>
      </c>
      <c r="H33" s="3">
        <v>0</v>
      </c>
      <c r="I33" s="3">
        <v>0</v>
      </c>
      <c r="J33" s="3">
        <v>0</v>
      </c>
      <c r="K33" s="3">
        <v>0</v>
      </c>
      <c r="L33" s="3">
        <v>0</v>
      </c>
      <c r="M33" s="3">
        <v>0</v>
      </c>
      <c r="N33" s="3">
        <v>0</v>
      </c>
      <c r="O33" s="3">
        <v>0</v>
      </c>
      <c r="P33" s="8" t="s">
        <v>66</v>
      </c>
      <c r="Q33" s="8"/>
      <c r="R33" s="3">
        <v>0</v>
      </c>
      <c r="S33" s="6"/>
      <c r="T33" s="6"/>
    </row>
    <row r="34" spans="1:20" x14ac:dyDescent="0.3">
      <c r="A34" s="6"/>
      <c r="B34" s="41" t="s">
        <v>3</v>
      </c>
      <c r="C34" s="47"/>
      <c r="D34" s="47"/>
      <c r="E34" s="47"/>
      <c r="F34" s="47"/>
      <c r="G34" s="47"/>
      <c r="H34" s="47"/>
      <c r="I34" s="47"/>
      <c r="J34" s="47"/>
      <c r="K34" s="47">
        <f>SUM(K18:K33)</f>
        <v>3530.05</v>
      </c>
      <c r="L34" s="65"/>
      <c r="M34" s="47"/>
      <c r="N34" s="47"/>
      <c r="O34" s="6"/>
      <c r="P34" s="6"/>
      <c r="Q34" s="6"/>
      <c r="R34" s="6"/>
      <c r="S34" s="6"/>
      <c r="T34" s="6"/>
    </row>
    <row r="36" spans="1:20" x14ac:dyDescent="0.3">
      <c r="A36" s="16" t="s">
        <v>46</v>
      </c>
      <c r="O36" s="419" t="s">
        <v>466</v>
      </c>
      <c r="P36" s="419"/>
      <c r="Q36" s="419"/>
      <c r="R36" s="419"/>
      <c r="S36" s="419"/>
      <c r="T36" s="419"/>
    </row>
    <row r="37" spans="1:20" x14ac:dyDescent="0.3">
      <c r="O37" s="419" t="s">
        <v>2</v>
      </c>
      <c r="P37" s="419"/>
      <c r="Q37" s="419"/>
      <c r="R37" s="419"/>
      <c r="S37" s="419"/>
      <c r="T37" s="419"/>
    </row>
    <row r="40" spans="1:20" x14ac:dyDescent="0.3">
      <c r="O40" s="428" t="s">
        <v>334</v>
      </c>
      <c r="P40" s="428"/>
      <c r="Q40" s="428"/>
      <c r="R40" s="428"/>
      <c r="S40" s="428"/>
      <c r="T40" s="428"/>
    </row>
    <row r="41" spans="1:20" x14ac:dyDescent="0.3">
      <c r="O41" s="419"/>
      <c r="P41" s="419"/>
      <c r="Q41" s="419"/>
      <c r="R41" s="419"/>
      <c r="S41" s="419"/>
      <c r="T41" s="419"/>
    </row>
    <row r="44" spans="1:20" x14ac:dyDescent="0.3">
      <c r="A44" s="16" t="s">
        <v>96</v>
      </c>
    </row>
    <row r="45" spans="1:20" x14ac:dyDescent="0.3">
      <c r="L45" s="17"/>
    </row>
    <row r="46" spans="1:20" x14ac:dyDescent="0.3">
      <c r="A46" s="441" t="s">
        <v>93</v>
      </c>
      <c r="B46" s="460"/>
      <c r="C46" s="460"/>
      <c r="D46" s="460"/>
      <c r="E46" s="460"/>
      <c r="F46" s="460"/>
      <c r="G46" s="460"/>
      <c r="H46" s="460"/>
      <c r="I46" s="460"/>
      <c r="J46" s="460"/>
      <c r="K46" s="460"/>
      <c r="L46" s="460"/>
      <c r="M46" s="460"/>
      <c r="N46" s="460"/>
      <c r="O46" s="460"/>
      <c r="P46" s="460"/>
      <c r="Q46" s="460"/>
      <c r="R46" s="460"/>
      <c r="S46" s="460"/>
      <c r="T46" s="447"/>
    </row>
    <row r="47" spans="1:20" x14ac:dyDescent="0.3">
      <c r="A47" s="444" t="s">
        <v>4</v>
      </c>
      <c r="B47" s="461"/>
      <c r="C47" s="461"/>
      <c r="D47" s="461"/>
      <c r="E47" s="461"/>
      <c r="F47" s="461"/>
      <c r="G47" s="461"/>
      <c r="H47" s="461"/>
      <c r="I47" s="461"/>
      <c r="J47" s="461"/>
      <c r="K47" s="461"/>
      <c r="L47" s="461"/>
      <c r="M47" s="461"/>
      <c r="N47" s="461"/>
      <c r="O47" s="461"/>
      <c r="P47" s="461"/>
      <c r="Q47" s="461"/>
      <c r="R47" s="461"/>
      <c r="S47" s="461"/>
      <c r="T47" s="445"/>
    </row>
    <row r="48" spans="1:20" x14ac:dyDescent="0.3">
      <c r="N48" s="18"/>
    </row>
    <row r="49" spans="1:22" x14ac:dyDescent="0.3">
      <c r="A49" s="19" t="s">
        <v>5</v>
      </c>
      <c r="B49" s="19"/>
      <c r="C49" s="19" t="s">
        <v>77</v>
      </c>
      <c r="D49" s="19"/>
      <c r="L49" s="20"/>
      <c r="N49" s="20"/>
      <c r="Q49" s="16" t="s">
        <v>42</v>
      </c>
      <c r="S49" s="16" t="str">
        <f>S6</f>
        <v>: 2023</v>
      </c>
    </row>
    <row r="50" spans="1:22" x14ac:dyDescent="0.3">
      <c r="A50" s="16" t="s">
        <v>9</v>
      </c>
      <c r="C50" s="16" t="str">
        <f>C6</f>
        <v>: SINDANG DATARAN</v>
      </c>
      <c r="Q50" s="16" t="s">
        <v>43</v>
      </c>
      <c r="S50" s="16" t="s">
        <v>45</v>
      </c>
    </row>
    <row r="51" spans="1:22" x14ac:dyDescent="0.3">
      <c r="A51" s="16" t="s">
        <v>6</v>
      </c>
      <c r="C51" s="16" t="s">
        <v>99</v>
      </c>
      <c r="Q51" s="16" t="s">
        <v>44</v>
      </c>
      <c r="S51" s="16" t="str">
        <f>S8</f>
        <v>: IV ( Empat )</v>
      </c>
    </row>
    <row r="52" spans="1:22" x14ac:dyDescent="0.3">
      <c r="A52" s="16" t="s">
        <v>7</v>
      </c>
      <c r="C52" s="16" t="s">
        <v>41</v>
      </c>
    </row>
    <row r="54" spans="1:22" x14ac:dyDescent="0.3">
      <c r="A54" s="424" t="s">
        <v>8</v>
      </c>
      <c r="B54" s="424" t="s">
        <v>91</v>
      </c>
      <c r="C54" s="22" t="s">
        <v>10</v>
      </c>
      <c r="D54" s="433" t="s">
        <v>15</v>
      </c>
      <c r="E54" s="422"/>
      <c r="F54" s="422"/>
      <c r="G54" s="422"/>
      <c r="H54" s="422"/>
      <c r="I54" s="422"/>
      <c r="J54" s="422"/>
      <c r="K54" s="423"/>
      <c r="L54" s="431" t="s">
        <v>28</v>
      </c>
      <c r="M54" s="432"/>
      <c r="N54" s="431" t="s">
        <v>28</v>
      </c>
      <c r="O54" s="432"/>
      <c r="P54" s="23"/>
      <c r="Q54" s="387"/>
      <c r="R54" s="421" t="s">
        <v>35</v>
      </c>
      <c r="S54" s="427"/>
      <c r="T54" s="424" t="s">
        <v>39</v>
      </c>
    </row>
    <row r="55" spans="1:22" x14ac:dyDescent="0.3">
      <c r="A55" s="425"/>
      <c r="B55" s="425"/>
      <c r="C55" s="24" t="s">
        <v>11</v>
      </c>
      <c r="D55" s="421" t="s">
        <v>16</v>
      </c>
      <c r="E55" s="422"/>
      <c r="F55" s="422"/>
      <c r="G55" s="423"/>
      <c r="H55" s="433" t="s">
        <v>23</v>
      </c>
      <c r="I55" s="422"/>
      <c r="J55" s="422"/>
      <c r="K55" s="423"/>
      <c r="L55" s="434" t="s">
        <v>29</v>
      </c>
      <c r="M55" s="435"/>
      <c r="N55" s="434" t="s">
        <v>29</v>
      </c>
      <c r="O55" s="435"/>
      <c r="P55" s="25"/>
      <c r="Q55" s="26" t="s">
        <v>416</v>
      </c>
      <c r="R55" s="429" t="s">
        <v>36</v>
      </c>
      <c r="S55" s="430"/>
      <c r="T55" s="425"/>
    </row>
    <row r="56" spans="1:22" x14ac:dyDescent="0.3">
      <c r="A56" s="425"/>
      <c r="B56" s="425"/>
      <c r="C56" s="26" t="s">
        <v>12</v>
      </c>
      <c r="D56" s="23"/>
      <c r="E56" s="27"/>
      <c r="F56" s="23"/>
      <c r="G56" s="23"/>
      <c r="H56" s="23"/>
      <c r="I56" s="23"/>
      <c r="J56" s="23"/>
      <c r="K56" s="23"/>
      <c r="L56" s="421" t="s">
        <v>30</v>
      </c>
      <c r="M56" s="427"/>
      <c r="N56" s="421" t="s">
        <v>30</v>
      </c>
      <c r="O56" s="427"/>
      <c r="P56" s="24" t="s">
        <v>34</v>
      </c>
      <c r="Q56" s="24" t="s">
        <v>417</v>
      </c>
      <c r="R56" s="22"/>
      <c r="S56" s="22"/>
      <c r="T56" s="425"/>
    </row>
    <row r="57" spans="1:22" x14ac:dyDescent="0.3">
      <c r="A57" s="425"/>
      <c r="B57" s="425"/>
      <c r="C57" s="26" t="s">
        <v>13</v>
      </c>
      <c r="D57" s="24" t="s">
        <v>17</v>
      </c>
      <c r="E57" s="28" t="s">
        <v>17</v>
      </c>
      <c r="F57" s="24" t="s">
        <v>20</v>
      </c>
      <c r="G57" s="24" t="s">
        <v>22</v>
      </c>
      <c r="H57" s="24" t="s">
        <v>24</v>
      </c>
      <c r="I57" s="24" t="s">
        <v>25</v>
      </c>
      <c r="J57" s="24" t="s">
        <v>26</v>
      </c>
      <c r="K57" s="24" t="s">
        <v>22</v>
      </c>
      <c r="L57" s="429" t="s">
        <v>14</v>
      </c>
      <c r="M57" s="430"/>
      <c r="N57" s="429" t="s">
        <v>33</v>
      </c>
      <c r="O57" s="430"/>
      <c r="P57" s="24" t="s">
        <v>28</v>
      </c>
      <c r="Q57" s="24" t="s">
        <v>418</v>
      </c>
      <c r="R57" s="24" t="s">
        <v>37</v>
      </c>
      <c r="S57" s="24" t="s">
        <v>38</v>
      </c>
      <c r="T57" s="425"/>
    </row>
    <row r="58" spans="1:22" x14ac:dyDescent="0.3">
      <c r="A58" s="425"/>
      <c r="B58" s="425"/>
      <c r="C58" s="26" t="s">
        <v>14</v>
      </c>
      <c r="D58" s="24" t="s">
        <v>18</v>
      </c>
      <c r="E58" s="28" t="s">
        <v>19</v>
      </c>
      <c r="F58" s="24" t="s">
        <v>21</v>
      </c>
      <c r="G58" s="24"/>
      <c r="H58" s="24"/>
      <c r="I58" s="24"/>
      <c r="J58" s="24" t="s">
        <v>27</v>
      </c>
      <c r="K58" s="24"/>
      <c r="L58" s="22" t="s">
        <v>22</v>
      </c>
      <c r="M58" s="22" t="s">
        <v>31</v>
      </c>
      <c r="N58" s="22" t="s">
        <v>22</v>
      </c>
      <c r="O58" s="22" t="s">
        <v>31</v>
      </c>
      <c r="P58" s="25"/>
      <c r="Q58" s="25"/>
      <c r="R58" s="25"/>
      <c r="S58" s="25"/>
      <c r="T58" s="425"/>
    </row>
    <row r="59" spans="1:22" x14ac:dyDescent="0.3">
      <c r="A59" s="426"/>
      <c r="B59" s="426"/>
      <c r="C59" s="29"/>
      <c r="D59" s="30"/>
      <c r="E59" s="31"/>
      <c r="F59" s="30"/>
      <c r="G59" s="30"/>
      <c r="H59" s="30"/>
      <c r="I59" s="30"/>
      <c r="J59" s="30"/>
      <c r="K59" s="30"/>
      <c r="L59" s="32" t="s">
        <v>29</v>
      </c>
      <c r="M59" s="33" t="s">
        <v>32</v>
      </c>
      <c r="N59" s="32" t="s">
        <v>29</v>
      </c>
      <c r="O59" s="33" t="s">
        <v>32</v>
      </c>
      <c r="P59" s="30"/>
      <c r="Q59" s="30"/>
      <c r="R59" s="30"/>
      <c r="S59" s="30"/>
      <c r="T59" s="426"/>
    </row>
    <row r="60" spans="1:22" x14ac:dyDescent="0.3">
      <c r="A60" s="8">
        <v>1</v>
      </c>
      <c r="B60" s="8">
        <v>2</v>
      </c>
      <c r="C60" s="8">
        <v>3</v>
      </c>
      <c r="D60" s="8">
        <v>4</v>
      </c>
      <c r="E60" s="8">
        <v>5</v>
      </c>
      <c r="F60" s="8">
        <v>6</v>
      </c>
      <c r="G60" s="8" t="s">
        <v>0</v>
      </c>
      <c r="H60" s="8">
        <v>8</v>
      </c>
      <c r="I60" s="8">
        <v>9</v>
      </c>
      <c r="J60" s="8">
        <v>10</v>
      </c>
      <c r="K60" s="8" t="s">
        <v>1</v>
      </c>
      <c r="L60" s="8">
        <v>12</v>
      </c>
      <c r="M60" s="8">
        <v>13</v>
      </c>
      <c r="N60" s="8">
        <v>14</v>
      </c>
      <c r="O60" s="8">
        <v>15</v>
      </c>
      <c r="P60" s="8">
        <v>16</v>
      </c>
      <c r="Q60" s="8"/>
      <c r="R60" s="8">
        <v>17</v>
      </c>
      <c r="S60" s="8">
        <v>18</v>
      </c>
      <c r="T60" s="8">
        <v>19</v>
      </c>
    </row>
    <row r="61" spans="1:22" x14ac:dyDescent="0.3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7"/>
      <c r="P61" s="6"/>
      <c r="Q61" s="6"/>
      <c r="R61" s="6"/>
      <c r="S61" s="6"/>
      <c r="T61" s="6"/>
    </row>
    <row r="62" spans="1:22" x14ac:dyDescent="0.3">
      <c r="A62" s="8">
        <v>1</v>
      </c>
      <c r="B62" s="67" t="s">
        <v>223</v>
      </c>
      <c r="C62" s="3">
        <v>465</v>
      </c>
      <c r="D62" s="3">
        <v>0</v>
      </c>
      <c r="E62" s="3">
        <v>0</v>
      </c>
      <c r="F62" s="3">
        <v>0</v>
      </c>
      <c r="G62" s="3">
        <f t="shared" ref="G62:G67" si="8">C62+E62-F62</f>
        <v>465</v>
      </c>
      <c r="H62" s="3">
        <v>150</v>
      </c>
      <c r="I62" s="3">
        <v>315</v>
      </c>
      <c r="J62" s="3">
        <v>0</v>
      </c>
      <c r="K62" s="3">
        <f t="shared" ref="K62:K67" si="9">H62+I62+J62</f>
        <v>465</v>
      </c>
      <c r="L62" s="58">
        <v>567000</v>
      </c>
      <c r="M62" s="58">
        <v>1800</v>
      </c>
      <c r="N62" s="58">
        <f t="shared" ref="N62:N67" si="10">I62*O62</f>
        <v>472500</v>
      </c>
      <c r="O62" s="58">
        <v>1500</v>
      </c>
      <c r="P62" s="8" t="s">
        <v>65</v>
      </c>
      <c r="Q62" s="8">
        <v>40000</v>
      </c>
      <c r="R62" s="58">
        <v>303</v>
      </c>
      <c r="S62" s="6"/>
      <c r="T62" s="6"/>
      <c r="U62" s="16" t="s">
        <v>423</v>
      </c>
      <c r="V62" s="16">
        <v>71</v>
      </c>
    </row>
    <row r="63" spans="1:22" x14ac:dyDescent="0.3">
      <c r="A63" s="8">
        <v>2</v>
      </c>
      <c r="B63" s="67" t="s">
        <v>224</v>
      </c>
      <c r="C63" s="3">
        <v>361</v>
      </c>
      <c r="D63" s="3">
        <v>0</v>
      </c>
      <c r="E63" s="3">
        <v>0</v>
      </c>
      <c r="F63" s="3">
        <v>0</v>
      </c>
      <c r="G63" s="3">
        <f t="shared" si="8"/>
        <v>361</v>
      </c>
      <c r="H63" s="3">
        <v>0</v>
      </c>
      <c r="I63" s="3">
        <v>361</v>
      </c>
      <c r="J63" s="3">
        <v>0</v>
      </c>
      <c r="K63" s="3">
        <f t="shared" si="9"/>
        <v>361</v>
      </c>
      <c r="L63" s="58">
        <v>541500</v>
      </c>
      <c r="M63" s="58">
        <v>1500</v>
      </c>
      <c r="N63" s="58">
        <f t="shared" si="10"/>
        <v>433200</v>
      </c>
      <c r="O63" s="58">
        <v>1200</v>
      </c>
      <c r="P63" s="8" t="s">
        <v>65</v>
      </c>
      <c r="Q63" s="8">
        <v>40000</v>
      </c>
      <c r="R63" s="58">
        <v>200</v>
      </c>
      <c r="S63" s="6"/>
      <c r="T63" s="6"/>
      <c r="V63" s="16">
        <v>22</v>
      </c>
    </row>
    <row r="64" spans="1:22" x14ac:dyDescent="0.3">
      <c r="A64" s="8">
        <v>3</v>
      </c>
      <c r="B64" s="67" t="s">
        <v>381</v>
      </c>
      <c r="C64" s="3">
        <v>642</v>
      </c>
      <c r="D64" s="3">
        <v>0</v>
      </c>
      <c r="E64" s="3">
        <v>0</v>
      </c>
      <c r="F64" s="3">
        <v>0</v>
      </c>
      <c r="G64" s="3">
        <f t="shared" si="8"/>
        <v>642</v>
      </c>
      <c r="H64" s="3">
        <v>150</v>
      </c>
      <c r="I64" s="3">
        <v>480</v>
      </c>
      <c r="J64" s="3">
        <v>12</v>
      </c>
      <c r="K64" s="3">
        <f t="shared" si="9"/>
        <v>642</v>
      </c>
      <c r="L64" s="58">
        <v>624000</v>
      </c>
      <c r="M64" s="58">
        <v>1300</v>
      </c>
      <c r="N64" s="58">
        <f t="shared" si="10"/>
        <v>576000</v>
      </c>
      <c r="O64" s="58">
        <v>1200</v>
      </c>
      <c r="P64" s="8" t="s">
        <v>65</v>
      </c>
      <c r="Q64" s="8">
        <v>40000</v>
      </c>
      <c r="R64" s="58">
        <v>310</v>
      </c>
      <c r="S64" s="6"/>
      <c r="T64" s="6"/>
    </row>
    <row r="65" spans="1:22" x14ac:dyDescent="0.3">
      <c r="A65" s="8">
        <v>4</v>
      </c>
      <c r="B65" s="138" t="s">
        <v>226</v>
      </c>
      <c r="C65" s="3">
        <v>650</v>
      </c>
      <c r="D65" s="3">
        <v>0</v>
      </c>
      <c r="E65" s="3">
        <v>0</v>
      </c>
      <c r="F65" s="3">
        <v>0</v>
      </c>
      <c r="G65" s="3">
        <f t="shared" si="8"/>
        <v>650</v>
      </c>
      <c r="H65" s="3">
        <v>250</v>
      </c>
      <c r="I65" s="3">
        <v>390</v>
      </c>
      <c r="J65" s="3">
        <v>10</v>
      </c>
      <c r="K65" s="3">
        <f t="shared" si="9"/>
        <v>650</v>
      </c>
      <c r="L65" s="58">
        <v>507000</v>
      </c>
      <c r="M65" s="58">
        <v>1300</v>
      </c>
      <c r="N65" s="58">
        <f t="shared" si="10"/>
        <v>468000</v>
      </c>
      <c r="O65" s="58">
        <v>1200</v>
      </c>
      <c r="P65" s="8" t="s">
        <v>65</v>
      </c>
      <c r="Q65" s="8">
        <v>40000</v>
      </c>
      <c r="R65" s="58">
        <v>408</v>
      </c>
      <c r="S65" s="6"/>
      <c r="T65" s="6"/>
    </row>
    <row r="66" spans="1:22" x14ac:dyDescent="0.3">
      <c r="A66" s="8">
        <v>5</v>
      </c>
      <c r="B66" s="67" t="s">
        <v>227</v>
      </c>
      <c r="C66" s="3">
        <v>328</v>
      </c>
      <c r="D66" s="3">
        <v>0</v>
      </c>
      <c r="E66" s="3">
        <v>0</v>
      </c>
      <c r="F66" s="3">
        <v>0</v>
      </c>
      <c r="G66" s="3">
        <f t="shared" si="8"/>
        <v>328</v>
      </c>
      <c r="H66" s="3">
        <v>0</v>
      </c>
      <c r="I66" s="3">
        <v>328</v>
      </c>
      <c r="J66" s="3">
        <v>0</v>
      </c>
      <c r="K66" s="3">
        <f t="shared" si="9"/>
        <v>328</v>
      </c>
      <c r="L66" s="58">
        <v>459200</v>
      </c>
      <c r="M66" s="58">
        <v>1400</v>
      </c>
      <c r="N66" s="58">
        <f t="shared" si="10"/>
        <v>393600</v>
      </c>
      <c r="O66" s="58">
        <v>1200</v>
      </c>
      <c r="P66" s="8" t="s">
        <v>65</v>
      </c>
      <c r="Q66" s="8">
        <v>40000</v>
      </c>
      <c r="R66" s="58">
        <v>281</v>
      </c>
      <c r="S66" s="6"/>
      <c r="T66" s="6"/>
      <c r="V66" s="16">
        <v>26</v>
      </c>
    </row>
    <row r="67" spans="1:22" x14ac:dyDescent="0.3">
      <c r="A67" s="8">
        <v>6</v>
      </c>
      <c r="B67" s="67" t="s">
        <v>228</v>
      </c>
      <c r="C67" s="3">
        <v>489</v>
      </c>
      <c r="D67" s="3">
        <v>0</v>
      </c>
      <c r="E67" s="3">
        <v>0</v>
      </c>
      <c r="F67" s="3">
        <v>0</v>
      </c>
      <c r="G67" s="3">
        <f t="shared" si="8"/>
        <v>489</v>
      </c>
      <c r="H67" s="3">
        <v>0</v>
      </c>
      <c r="I67" s="3">
        <v>478</v>
      </c>
      <c r="J67" s="3">
        <v>11</v>
      </c>
      <c r="K67" s="3">
        <f t="shared" si="9"/>
        <v>489</v>
      </c>
      <c r="L67" s="58">
        <v>669200</v>
      </c>
      <c r="M67" s="58">
        <v>1400</v>
      </c>
      <c r="N67" s="58">
        <f t="shared" si="10"/>
        <v>573600</v>
      </c>
      <c r="O67" s="58">
        <v>1200</v>
      </c>
      <c r="P67" s="8" t="s">
        <v>65</v>
      </c>
      <c r="Q67" s="8">
        <v>40000</v>
      </c>
      <c r="R67" s="58">
        <v>277</v>
      </c>
      <c r="S67" s="6"/>
      <c r="T67" s="6"/>
    </row>
    <row r="68" spans="1:22" x14ac:dyDescent="0.3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8"/>
      <c r="Q68" s="8"/>
      <c r="R68" s="6"/>
      <c r="S68" s="6"/>
      <c r="T68" s="6"/>
    </row>
    <row r="69" spans="1:22" x14ac:dyDescent="0.3">
      <c r="A69" s="6"/>
      <c r="B69" s="41" t="s">
        <v>3</v>
      </c>
      <c r="C69" s="7">
        <f t="shared" ref="C69:K69" si="11">SUM(C62:C68)</f>
        <v>2935</v>
      </c>
      <c r="D69" s="47">
        <f t="shared" si="11"/>
        <v>0</v>
      </c>
      <c r="E69" s="7">
        <f t="shared" si="11"/>
        <v>0</v>
      </c>
      <c r="F69" s="7">
        <f t="shared" si="11"/>
        <v>0</v>
      </c>
      <c r="G69" s="7">
        <f t="shared" si="11"/>
        <v>2935</v>
      </c>
      <c r="H69" s="47">
        <f t="shared" si="11"/>
        <v>550</v>
      </c>
      <c r="I69" s="7">
        <f t="shared" si="11"/>
        <v>2352</v>
      </c>
      <c r="J69" s="7">
        <f t="shared" si="11"/>
        <v>33</v>
      </c>
      <c r="K69" s="7">
        <f t="shared" si="11"/>
        <v>2935</v>
      </c>
      <c r="L69" s="7">
        <f>SUM(L62:L68)</f>
        <v>3367900</v>
      </c>
      <c r="M69" s="47">
        <f>SUM(M62:M68)/6</f>
        <v>1450</v>
      </c>
      <c r="N69" s="7">
        <f>SUM(N62:N68)</f>
        <v>2916900</v>
      </c>
      <c r="O69" s="96">
        <f>SUM(O62:O68)/6</f>
        <v>1250</v>
      </c>
      <c r="P69" s="8" t="s">
        <v>65</v>
      </c>
      <c r="Q69" s="8">
        <f>SUM(Q62:Q67)/6</f>
        <v>40000</v>
      </c>
      <c r="R69" s="7">
        <f>SUM(R62:R68)</f>
        <v>1779</v>
      </c>
      <c r="S69" s="47"/>
      <c r="T69" s="6"/>
    </row>
    <row r="70" spans="1:22" x14ac:dyDescent="0.3">
      <c r="O70" s="71"/>
    </row>
    <row r="71" spans="1:22" x14ac:dyDescent="0.3">
      <c r="A71" s="16" t="s">
        <v>46</v>
      </c>
      <c r="I71" s="20"/>
      <c r="O71" s="419" t="str">
        <f>O36</f>
        <v>Sindang Dataran, 31 Desember 2023</v>
      </c>
      <c r="P71" s="419"/>
      <c r="Q71" s="419"/>
      <c r="R71" s="419"/>
      <c r="S71" s="419"/>
      <c r="T71" s="419"/>
    </row>
    <row r="72" spans="1:22" x14ac:dyDescent="0.3">
      <c r="B72" s="268"/>
      <c r="I72" s="20"/>
      <c r="M72" s="269"/>
      <c r="O72" s="419" t="s">
        <v>2</v>
      </c>
      <c r="P72" s="419"/>
      <c r="Q72" s="419"/>
      <c r="R72" s="419"/>
      <c r="S72" s="419"/>
      <c r="T72" s="419"/>
    </row>
    <row r="73" spans="1:22" x14ac:dyDescent="0.3">
      <c r="B73" s="406" t="s">
        <v>425</v>
      </c>
      <c r="M73" s="18"/>
    </row>
    <row r="74" spans="1:22" x14ac:dyDescent="0.3">
      <c r="B74" s="358" t="s">
        <v>421</v>
      </c>
    </row>
    <row r="75" spans="1:22" x14ac:dyDescent="0.3">
      <c r="B75" s="358" t="s">
        <v>422</v>
      </c>
      <c r="O75" s="428" t="str">
        <f>O40</f>
        <v>JATI PRIYANTO, SP</v>
      </c>
      <c r="P75" s="428"/>
      <c r="Q75" s="428"/>
      <c r="R75" s="428"/>
      <c r="S75" s="428"/>
      <c r="T75" s="428"/>
    </row>
    <row r="76" spans="1:22" x14ac:dyDescent="0.3">
      <c r="B76" s="358" t="s">
        <v>424</v>
      </c>
      <c r="M76" s="18"/>
      <c r="O76" s="419"/>
      <c r="P76" s="419"/>
      <c r="Q76" s="419"/>
      <c r="R76" s="419"/>
      <c r="S76" s="419"/>
      <c r="T76" s="419"/>
    </row>
    <row r="77" spans="1:22" x14ac:dyDescent="0.3">
      <c r="B77" s="405"/>
      <c r="O77" s="89"/>
      <c r="P77" s="89"/>
      <c r="Q77" s="89"/>
      <c r="R77" s="89"/>
      <c r="S77" s="89"/>
      <c r="T77" s="89"/>
    </row>
    <row r="78" spans="1:22" x14ac:dyDescent="0.3">
      <c r="B78" s="405"/>
      <c r="O78" s="89"/>
      <c r="P78" s="89"/>
      <c r="Q78" s="89"/>
      <c r="R78" s="89"/>
      <c r="S78" s="89"/>
      <c r="T78" s="89"/>
    </row>
    <row r="79" spans="1:22" x14ac:dyDescent="0.3">
      <c r="B79" s="405"/>
      <c r="O79" s="89"/>
      <c r="P79" s="89"/>
      <c r="Q79" s="89"/>
      <c r="R79" s="89"/>
      <c r="S79" s="89"/>
      <c r="T79" s="89"/>
    </row>
    <row r="80" spans="1:22" x14ac:dyDescent="0.3">
      <c r="B80" s="405"/>
      <c r="O80" s="89"/>
      <c r="P80" s="89"/>
      <c r="Q80" s="89"/>
      <c r="R80" s="89"/>
      <c r="S80" s="89"/>
      <c r="T80" s="89"/>
    </row>
    <row r="81" spans="1:20" x14ac:dyDescent="0.3">
      <c r="O81" s="89"/>
      <c r="P81" s="89"/>
      <c r="Q81" s="89"/>
      <c r="R81" s="89"/>
      <c r="S81" s="89"/>
      <c r="T81" s="89"/>
    </row>
    <row r="82" spans="1:20" x14ac:dyDescent="0.3">
      <c r="O82" s="89"/>
      <c r="P82" s="89"/>
      <c r="Q82" s="89"/>
      <c r="R82" s="89"/>
      <c r="S82" s="89"/>
      <c r="T82" s="89"/>
    </row>
    <row r="83" spans="1:20" x14ac:dyDescent="0.3">
      <c r="O83" s="89"/>
      <c r="P83" s="89"/>
      <c r="Q83" s="89"/>
      <c r="R83" s="89"/>
      <c r="S83" s="89"/>
      <c r="T83" s="89"/>
    </row>
    <row r="84" spans="1:20" x14ac:dyDescent="0.3">
      <c r="O84" s="89"/>
      <c r="P84" s="89"/>
      <c r="Q84" s="89"/>
      <c r="R84" s="89"/>
      <c r="S84" s="89"/>
      <c r="T84" s="89"/>
    </row>
    <row r="85" spans="1:20" x14ac:dyDescent="0.3">
      <c r="O85" s="89"/>
      <c r="P85" s="89"/>
      <c r="Q85" s="89"/>
      <c r="R85" s="89"/>
      <c r="S85" s="89"/>
      <c r="T85" s="89"/>
    </row>
    <row r="86" spans="1:20" x14ac:dyDescent="0.3">
      <c r="A86" s="16" t="s">
        <v>96</v>
      </c>
    </row>
    <row r="87" spans="1:20" x14ac:dyDescent="0.3">
      <c r="L87" s="17"/>
    </row>
    <row r="88" spans="1:20" x14ac:dyDescent="0.3">
      <c r="A88" s="441" t="s">
        <v>93</v>
      </c>
      <c r="B88" s="460"/>
      <c r="C88" s="460"/>
      <c r="D88" s="460"/>
      <c r="E88" s="460"/>
      <c r="F88" s="460"/>
      <c r="G88" s="460"/>
      <c r="H88" s="460"/>
      <c r="I88" s="460"/>
      <c r="J88" s="460"/>
      <c r="K88" s="460"/>
      <c r="L88" s="460"/>
      <c r="M88" s="460"/>
      <c r="N88" s="460"/>
      <c r="O88" s="460"/>
      <c r="P88" s="460"/>
      <c r="Q88" s="460"/>
      <c r="R88" s="460"/>
      <c r="S88" s="460"/>
      <c r="T88" s="447"/>
    </row>
    <row r="89" spans="1:20" x14ac:dyDescent="0.3">
      <c r="A89" s="444" t="s">
        <v>4</v>
      </c>
      <c r="B89" s="461"/>
      <c r="C89" s="461"/>
      <c r="D89" s="461"/>
      <c r="E89" s="461"/>
      <c r="F89" s="461"/>
      <c r="G89" s="461"/>
      <c r="H89" s="461"/>
      <c r="I89" s="461"/>
      <c r="J89" s="461"/>
      <c r="K89" s="461"/>
      <c r="L89" s="461"/>
      <c r="M89" s="461"/>
      <c r="N89" s="461"/>
      <c r="O89" s="461"/>
      <c r="P89" s="461"/>
      <c r="Q89" s="461"/>
      <c r="R89" s="461"/>
      <c r="S89" s="461"/>
      <c r="T89" s="445"/>
    </row>
    <row r="90" spans="1:20" x14ac:dyDescent="0.3">
      <c r="N90" s="18"/>
    </row>
    <row r="91" spans="1:20" x14ac:dyDescent="0.3">
      <c r="A91" s="19" t="s">
        <v>5</v>
      </c>
      <c r="B91" s="19"/>
      <c r="C91" s="19" t="s">
        <v>78</v>
      </c>
      <c r="D91" s="19"/>
      <c r="L91" s="20"/>
      <c r="N91" s="20"/>
      <c r="Q91" s="16" t="s">
        <v>42</v>
      </c>
      <c r="S91" s="16" t="str">
        <f>S49</f>
        <v>: 2023</v>
      </c>
    </row>
    <row r="92" spans="1:20" x14ac:dyDescent="0.3">
      <c r="A92" s="16" t="s">
        <v>9</v>
      </c>
      <c r="C92" s="16" t="str">
        <f>C50</f>
        <v>: SINDANG DATARAN</v>
      </c>
      <c r="Q92" s="16" t="s">
        <v>43</v>
      </c>
      <c r="S92" s="16" t="s">
        <v>45</v>
      </c>
    </row>
    <row r="93" spans="1:20" x14ac:dyDescent="0.3">
      <c r="A93" s="16" t="s">
        <v>6</v>
      </c>
      <c r="C93" s="16" t="s">
        <v>99</v>
      </c>
      <c r="Q93" s="16" t="s">
        <v>44</v>
      </c>
      <c r="S93" s="16" t="str">
        <f>S51</f>
        <v>: IV ( Empat )</v>
      </c>
    </row>
    <row r="94" spans="1:20" x14ac:dyDescent="0.3">
      <c r="A94" s="16" t="s">
        <v>7</v>
      </c>
      <c r="C94" s="16" t="s">
        <v>41</v>
      </c>
    </row>
    <row r="96" spans="1:20" x14ac:dyDescent="0.3">
      <c r="A96" s="424" t="s">
        <v>8</v>
      </c>
      <c r="B96" s="424" t="s">
        <v>91</v>
      </c>
      <c r="C96" s="22" t="s">
        <v>10</v>
      </c>
      <c r="D96" s="433" t="s">
        <v>15</v>
      </c>
      <c r="E96" s="422"/>
      <c r="F96" s="422"/>
      <c r="G96" s="422"/>
      <c r="H96" s="422"/>
      <c r="I96" s="422"/>
      <c r="J96" s="422"/>
      <c r="K96" s="423"/>
      <c r="L96" s="431" t="s">
        <v>28</v>
      </c>
      <c r="M96" s="432"/>
      <c r="N96" s="431" t="s">
        <v>28</v>
      </c>
      <c r="O96" s="432"/>
      <c r="P96" s="23"/>
      <c r="Q96" s="387"/>
      <c r="R96" s="421" t="s">
        <v>35</v>
      </c>
      <c r="S96" s="427"/>
      <c r="T96" s="424" t="s">
        <v>39</v>
      </c>
    </row>
    <row r="97" spans="1:21" x14ac:dyDescent="0.3">
      <c r="A97" s="425"/>
      <c r="B97" s="425"/>
      <c r="C97" s="24" t="s">
        <v>11</v>
      </c>
      <c r="D97" s="421" t="s">
        <v>16</v>
      </c>
      <c r="E97" s="422"/>
      <c r="F97" s="422"/>
      <c r="G97" s="423"/>
      <c r="H97" s="433" t="s">
        <v>23</v>
      </c>
      <c r="I97" s="422"/>
      <c r="J97" s="422"/>
      <c r="K97" s="423"/>
      <c r="L97" s="434" t="s">
        <v>29</v>
      </c>
      <c r="M97" s="435"/>
      <c r="N97" s="434" t="s">
        <v>29</v>
      </c>
      <c r="O97" s="435"/>
      <c r="P97" s="25"/>
      <c r="Q97" s="26" t="s">
        <v>416</v>
      </c>
      <c r="R97" s="429" t="s">
        <v>36</v>
      </c>
      <c r="S97" s="430"/>
      <c r="T97" s="425"/>
    </row>
    <row r="98" spans="1:21" x14ac:dyDescent="0.3">
      <c r="A98" s="425"/>
      <c r="B98" s="425"/>
      <c r="C98" s="26" t="s">
        <v>12</v>
      </c>
      <c r="D98" s="23"/>
      <c r="E98" s="27"/>
      <c r="F98" s="23"/>
      <c r="G98" s="23"/>
      <c r="H98" s="23"/>
      <c r="I98" s="23"/>
      <c r="J98" s="23"/>
      <c r="K98" s="23"/>
      <c r="L98" s="421" t="s">
        <v>30</v>
      </c>
      <c r="M98" s="427"/>
      <c r="N98" s="421" t="s">
        <v>30</v>
      </c>
      <c r="O98" s="427"/>
      <c r="P98" s="24" t="s">
        <v>34</v>
      </c>
      <c r="Q98" s="24" t="s">
        <v>417</v>
      </c>
      <c r="R98" s="22"/>
      <c r="S98" s="22"/>
      <c r="T98" s="425"/>
    </row>
    <row r="99" spans="1:21" x14ac:dyDescent="0.3">
      <c r="A99" s="425"/>
      <c r="B99" s="425"/>
      <c r="C99" s="26" t="s">
        <v>13</v>
      </c>
      <c r="D99" s="24" t="s">
        <v>17</v>
      </c>
      <c r="E99" s="28" t="s">
        <v>17</v>
      </c>
      <c r="F99" s="24" t="s">
        <v>20</v>
      </c>
      <c r="G99" s="24" t="s">
        <v>22</v>
      </c>
      <c r="H99" s="24" t="s">
        <v>24</v>
      </c>
      <c r="I99" s="24" t="s">
        <v>25</v>
      </c>
      <c r="J99" s="24" t="s">
        <v>26</v>
      </c>
      <c r="K99" s="24" t="s">
        <v>22</v>
      </c>
      <c r="L99" s="429" t="s">
        <v>14</v>
      </c>
      <c r="M99" s="430"/>
      <c r="N99" s="429" t="s">
        <v>33</v>
      </c>
      <c r="O99" s="430"/>
      <c r="P99" s="24" t="s">
        <v>28</v>
      </c>
      <c r="Q99" s="24" t="s">
        <v>418</v>
      </c>
      <c r="R99" s="24" t="s">
        <v>37</v>
      </c>
      <c r="S99" s="24" t="s">
        <v>38</v>
      </c>
      <c r="T99" s="425"/>
    </row>
    <row r="100" spans="1:21" x14ac:dyDescent="0.3">
      <c r="A100" s="425"/>
      <c r="B100" s="425"/>
      <c r="C100" s="26" t="s">
        <v>14</v>
      </c>
      <c r="D100" s="24" t="s">
        <v>18</v>
      </c>
      <c r="E100" s="28" t="s">
        <v>19</v>
      </c>
      <c r="F100" s="24" t="s">
        <v>21</v>
      </c>
      <c r="G100" s="24"/>
      <c r="H100" s="24"/>
      <c r="I100" s="24"/>
      <c r="J100" s="24" t="s">
        <v>27</v>
      </c>
      <c r="K100" s="24"/>
      <c r="L100" s="22" t="s">
        <v>22</v>
      </c>
      <c r="M100" s="22" t="s">
        <v>31</v>
      </c>
      <c r="N100" s="22" t="s">
        <v>22</v>
      </c>
      <c r="O100" s="22" t="s">
        <v>31</v>
      </c>
      <c r="P100" s="25"/>
      <c r="Q100" s="25"/>
      <c r="R100" s="25"/>
      <c r="S100" s="25"/>
      <c r="T100" s="425"/>
    </row>
    <row r="101" spans="1:21" x14ac:dyDescent="0.3">
      <c r="A101" s="426"/>
      <c r="B101" s="426"/>
      <c r="C101" s="29"/>
      <c r="D101" s="30"/>
      <c r="E101" s="31"/>
      <c r="F101" s="30"/>
      <c r="G101" s="30"/>
      <c r="H101" s="30"/>
      <c r="I101" s="30"/>
      <c r="J101" s="30"/>
      <c r="K101" s="30"/>
      <c r="L101" s="32" t="s">
        <v>29</v>
      </c>
      <c r="M101" s="33" t="s">
        <v>32</v>
      </c>
      <c r="N101" s="32" t="s">
        <v>29</v>
      </c>
      <c r="O101" s="33" t="s">
        <v>32</v>
      </c>
      <c r="P101" s="30"/>
      <c r="Q101" s="30"/>
      <c r="R101" s="30"/>
      <c r="S101" s="30"/>
      <c r="T101" s="426"/>
    </row>
    <row r="102" spans="1:21" x14ac:dyDescent="0.3">
      <c r="A102" s="8">
        <v>1</v>
      </c>
      <c r="B102" s="8">
        <v>2</v>
      </c>
      <c r="C102" s="8">
        <v>3</v>
      </c>
      <c r="D102" s="8">
        <v>4</v>
      </c>
      <c r="E102" s="8">
        <v>5</v>
      </c>
      <c r="F102" s="8">
        <v>6</v>
      </c>
      <c r="G102" s="8" t="s">
        <v>0</v>
      </c>
      <c r="H102" s="8">
        <v>8</v>
      </c>
      <c r="I102" s="8">
        <v>9</v>
      </c>
      <c r="J102" s="8">
        <v>10</v>
      </c>
      <c r="K102" s="8" t="s">
        <v>1</v>
      </c>
      <c r="L102" s="8">
        <v>12</v>
      </c>
      <c r="M102" s="8">
        <v>13</v>
      </c>
      <c r="N102" s="8">
        <v>14</v>
      </c>
      <c r="O102" s="8">
        <v>15</v>
      </c>
      <c r="P102" s="8">
        <v>16</v>
      </c>
      <c r="Q102" s="8"/>
      <c r="R102" s="8">
        <v>17</v>
      </c>
      <c r="S102" s="8">
        <v>18</v>
      </c>
      <c r="T102" s="8">
        <v>19</v>
      </c>
    </row>
    <row r="103" spans="1:21" x14ac:dyDescent="0.3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7"/>
      <c r="P103" s="6"/>
      <c r="Q103" s="6"/>
      <c r="R103" s="6"/>
      <c r="S103" s="6"/>
      <c r="T103" s="6"/>
    </row>
    <row r="104" spans="1:21" s="256" customFormat="1" x14ac:dyDescent="0.3">
      <c r="A104" s="119">
        <v>1</v>
      </c>
      <c r="B104" s="120" t="s">
        <v>223</v>
      </c>
      <c r="C104" s="308">
        <v>13.25</v>
      </c>
      <c r="D104" s="122">
        <v>0</v>
      </c>
      <c r="E104" s="122">
        <v>0</v>
      </c>
      <c r="F104" s="122">
        <v>0</v>
      </c>
      <c r="G104" s="308">
        <f t="shared" ref="G104:G109" si="12">C104+E104-F104</f>
        <v>13.25</v>
      </c>
      <c r="H104" s="308">
        <v>11.25</v>
      </c>
      <c r="I104" s="122">
        <v>2</v>
      </c>
      <c r="J104" s="122">
        <v>0</v>
      </c>
      <c r="K104" s="308">
        <f t="shared" ref="K104:K109" si="13">H104+I104+J104</f>
        <v>13.25</v>
      </c>
      <c r="L104" s="257">
        <v>1500</v>
      </c>
      <c r="M104" s="257">
        <v>750</v>
      </c>
      <c r="N104" s="257">
        <f t="shared" ref="N104:N109" si="14">I104*O104</f>
        <v>1300</v>
      </c>
      <c r="O104" s="257">
        <v>650</v>
      </c>
      <c r="P104" s="119" t="s">
        <v>65</v>
      </c>
      <c r="Q104" s="119">
        <v>100000</v>
      </c>
      <c r="R104" s="257">
        <v>87</v>
      </c>
      <c r="S104" s="127"/>
      <c r="T104" s="127"/>
      <c r="U104" s="256">
        <v>70</v>
      </c>
    </row>
    <row r="105" spans="1:21" x14ac:dyDescent="0.3">
      <c r="A105" s="8">
        <v>2</v>
      </c>
      <c r="B105" s="67" t="s">
        <v>224</v>
      </c>
      <c r="C105" s="3">
        <v>3</v>
      </c>
      <c r="D105" s="3">
        <v>0</v>
      </c>
      <c r="E105" s="3">
        <v>0</v>
      </c>
      <c r="F105" s="3">
        <v>0</v>
      </c>
      <c r="G105" s="3">
        <f t="shared" si="12"/>
        <v>3</v>
      </c>
      <c r="H105" s="3">
        <v>1</v>
      </c>
      <c r="I105" s="3">
        <v>2</v>
      </c>
      <c r="J105" s="3">
        <v>0</v>
      </c>
      <c r="K105" s="3">
        <f t="shared" si="13"/>
        <v>3</v>
      </c>
      <c r="L105" s="3">
        <v>1400</v>
      </c>
      <c r="M105" s="58">
        <v>700</v>
      </c>
      <c r="N105" s="257">
        <f t="shared" si="14"/>
        <v>1300</v>
      </c>
      <c r="O105" s="58">
        <v>650</v>
      </c>
      <c r="P105" s="8" t="s">
        <v>65</v>
      </c>
      <c r="Q105" s="119">
        <v>100000</v>
      </c>
      <c r="R105" s="3">
        <v>3</v>
      </c>
      <c r="S105" s="6"/>
      <c r="T105" s="6"/>
    </row>
    <row r="106" spans="1:21" x14ac:dyDescent="0.3">
      <c r="A106" s="8">
        <v>3</v>
      </c>
      <c r="B106" s="67" t="s">
        <v>225</v>
      </c>
      <c r="C106" s="3">
        <v>15</v>
      </c>
      <c r="D106" s="3">
        <v>0</v>
      </c>
      <c r="E106" s="3">
        <v>0</v>
      </c>
      <c r="F106" s="3">
        <v>0</v>
      </c>
      <c r="G106" s="3">
        <f t="shared" si="12"/>
        <v>15</v>
      </c>
      <c r="H106" s="3">
        <v>10</v>
      </c>
      <c r="I106" s="3">
        <v>5</v>
      </c>
      <c r="J106" s="3">
        <v>0</v>
      </c>
      <c r="K106" s="3">
        <f t="shared" si="13"/>
        <v>15</v>
      </c>
      <c r="L106" s="58">
        <v>3500</v>
      </c>
      <c r="M106" s="58">
        <v>700</v>
      </c>
      <c r="N106" s="257">
        <f t="shared" si="14"/>
        <v>3000</v>
      </c>
      <c r="O106" s="58">
        <v>600</v>
      </c>
      <c r="P106" s="8" t="s">
        <v>65</v>
      </c>
      <c r="Q106" s="119">
        <v>100000</v>
      </c>
      <c r="R106" s="58">
        <v>15</v>
      </c>
      <c r="S106" s="6"/>
      <c r="T106" s="6"/>
    </row>
    <row r="107" spans="1:21" x14ac:dyDescent="0.3">
      <c r="A107" s="8">
        <v>4</v>
      </c>
      <c r="B107" s="138" t="s">
        <v>226</v>
      </c>
      <c r="C107" s="3">
        <v>8</v>
      </c>
      <c r="D107" s="3">
        <v>0</v>
      </c>
      <c r="E107" s="3">
        <v>0</v>
      </c>
      <c r="F107" s="3">
        <v>0</v>
      </c>
      <c r="G107" s="3">
        <f t="shared" si="12"/>
        <v>8</v>
      </c>
      <c r="H107" s="3">
        <v>6</v>
      </c>
      <c r="I107" s="3">
        <v>2</v>
      </c>
      <c r="J107" s="3">
        <v>0</v>
      </c>
      <c r="K107" s="3">
        <f t="shared" si="13"/>
        <v>8</v>
      </c>
      <c r="L107" s="58">
        <v>1400</v>
      </c>
      <c r="M107" s="58">
        <v>700</v>
      </c>
      <c r="N107" s="257">
        <f t="shared" si="14"/>
        <v>1200</v>
      </c>
      <c r="O107" s="58">
        <v>600</v>
      </c>
      <c r="P107" s="8" t="s">
        <v>65</v>
      </c>
      <c r="Q107" s="119">
        <v>100000</v>
      </c>
      <c r="R107" s="58">
        <v>17</v>
      </c>
      <c r="S107" s="6"/>
      <c r="T107" s="6"/>
    </row>
    <row r="108" spans="1:21" x14ac:dyDescent="0.3">
      <c r="A108" s="8">
        <v>5</v>
      </c>
      <c r="B108" s="67" t="s">
        <v>227</v>
      </c>
      <c r="C108" s="3">
        <v>10</v>
      </c>
      <c r="D108" s="3">
        <v>0</v>
      </c>
      <c r="E108" s="3">
        <v>0</v>
      </c>
      <c r="F108" s="3">
        <v>0</v>
      </c>
      <c r="G108" s="3">
        <f t="shared" si="12"/>
        <v>10</v>
      </c>
      <c r="H108" s="3">
        <v>6</v>
      </c>
      <c r="I108" s="3">
        <v>4</v>
      </c>
      <c r="J108" s="3">
        <v>0</v>
      </c>
      <c r="K108" s="3">
        <f t="shared" si="13"/>
        <v>10</v>
      </c>
      <c r="L108" s="58">
        <v>2800</v>
      </c>
      <c r="M108" s="58">
        <v>700</v>
      </c>
      <c r="N108" s="257">
        <f t="shared" si="14"/>
        <v>2400</v>
      </c>
      <c r="O108" s="58">
        <v>600</v>
      </c>
      <c r="P108" s="8" t="s">
        <v>65</v>
      </c>
      <c r="Q108" s="119">
        <v>100000</v>
      </c>
      <c r="R108" s="58">
        <v>10</v>
      </c>
      <c r="S108" s="6"/>
      <c r="T108" s="6"/>
    </row>
    <row r="109" spans="1:21" x14ac:dyDescent="0.3">
      <c r="A109" s="8">
        <v>6</v>
      </c>
      <c r="B109" s="67" t="s">
        <v>228</v>
      </c>
      <c r="C109" s="3">
        <v>5</v>
      </c>
      <c r="D109" s="3">
        <v>0</v>
      </c>
      <c r="E109" s="3">
        <v>0</v>
      </c>
      <c r="F109" s="3">
        <v>0</v>
      </c>
      <c r="G109" s="3">
        <f t="shared" si="12"/>
        <v>5</v>
      </c>
      <c r="H109" s="3">
        <v>4</v>
      </c>
      <c r="I109" s="3">
        <v>1</v>
      </c>
      <c r="J109" s="3">
        <v>0</v>
      </c>
      <c r="K109" s="3">
        <f t="shared" si="13"/>
        <v>5</v>
      </c>
      <c r="L109" s="58">
        <v>700</v>
      </c>
      <c r="M109" s="58">
        <v>700</v>
      </c>
      <c r="N109" s="257">
        <f t="shared" si="14"/>
        <v>600</v>
      </c>
      <c r="O109" s="58">
        <v>600</v>
      </c>
      <c r="P109" s="8" t="s">
        <v>65</v>
      </c>
      <c r="Q109" s="119">
        <v>100000</v>
      </c>
      <c r="R109" s="58">
        <v>5</v>
      </c>
      <c r="S109" s="6"/>
      <c r="T109" s="6"/>
    </row>
    <row r="110" spans="1:21" x14ac:dyDescent="0.3">
      <c r="A110" s="8"/>
      <c r="B110" s="67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116">
        <f>M110</f>
        <v>0</v>
      </c>
      <c r="P110" s="8"/>
      <c r="Q110" s="8"/>
      <c r="R110" s="6"/>
      <c r="S110" s="6"/>
      <c r="T110" s="6"/>
    </row>
    <row r="111" spans="1:21" x14ac:dyDescent="0.3">
      <c r="A111" s="6"/>
      <c r="B111" s="41" t="s">
        <v>3</v>
      </c>
      <c r="C111" s="47">
        <f t="shared" ref="C111:K111" si="15">SUM(C104:C110)</f>
        <v>54.25</v>
      </c>
      <c r="D111" s="47">
        <f t="shared" si="15"/>
        <v>0</v>
      </c>
      <c r="E111" s="65">
        <f t="shared" si="15"/>
        <v>0</v>
      </c>
      <c r="F111" s="7">
        <f t="shared" si="15"/>
        <v>0</v>
      </c>
      <c r="G111" s="47">
        <f t="shared" si="15"/>
        <v>54.25</v>
      </c>
      <c r="H111" s="47">
        <f t="shared" si="15"/>
        <v>38.25</v>
      </c>
      <c r="I111" s="7">
        <f t="shared" si="15"/>
        <v>16</v>
      </c>
      <c r="J111" s="7">
        <f t="shared" si="15"/>
        <v>0</v>
      </c>
      <c r="K111" s="47">
        <f t="shared" si="15"/>
        <v>54.25</v>
      </c>
      <c r="L111" s="7">
        <f>SUM(L103:L110)</f>
        <v>11300</v>
      </c>
      <c r="M111" s="63">
        <f>SUM(M104:M109)/6</f>
        <v>708.33333333333337</v>
      </c>
      <c r="N111" s="7">
        <f>SUM(N104:N110)</f>
        <v>9800</v>
      </c>
      <c r="O111" s="58">
        <f>SUM(O104:O109)/6</f>
        <v>616.66666666666663</v>
      </c>
      <c r="P111" s="8" t="s">
        <v>65</v>
      </c>
      <c r="Q111" s="8">
        <v>100000</v>
      </c>
      <c r="R111" s="40">
        <f>SUM(R104:R110)</f>
        <v>137</v>
      </c>
      <c r="S111" s="6"/>
      <c r="T111" s="6"/>
    </row>
    <row r="113" spans="1:20" ht="20.100000000000001" customHeight="1" x14ac:dyDescent="0.3">
      <c r="A113" s="16" t="s">
        <v>46</v>
      </c>
      <c r="O113" s="419" t="str">
        <f>O71</f>
        <v>Sindang Dataran, 31 Desember 2023</v>
      </c>
      <c r="P113" s="419"/>
      <c r="Q113" s="419"/>
      <c r="R113" s="419"/>
      <c r="S113" s="419"/>
      <c r="T113" s="419"/>
    </row>
    <row r="114" spans="1:20" ht="20.100000000000001" customHeight="1" x14ac:dyDescent="0.3">
      <c r="B114" s="354" t="s">
        <v>325</v>
      </c>
      <c r="O114" s="419" t="s">
        <v>2</v>
      </c>
      <c r="P114" s="419"/>
      <c r="Q114" s="419"/>
      <c r="R114" s="419"/>
      <c r="S114" s="419"/>
      <c r="T114" s="419"/>
    </row>
    <row r="115" spans="1:20" x14ac:dyDescent="0.3">
      <c r="B115" s="354" t="s">
        <v>379</v>
      </c>
    </row>
    <row r="117" spans="1:20" ht="20.100000000000001" customHeight="1" x14ac:dyDescent="0.3">
      <c r="O117" s="428" t="str">
        <f>O75</f>
        <v>JATI PRIYANTO, SP</v>
      </c>
      <c r="P117" s="428"/>
      <c r="Q117" s="428"/>
      <c r="R117" s="428"/>
      <c r="S117" s="428"/>
      <c r="T117" s="428"/>
    </row>
    <row r="118" spans="1:20" ht="16.5" customHeight="1" x14ac:dyDescent="0.3">
      <c r="O118" s="419"/>
      <c r="P118" s="419"/>
      <c r="Q118" s="419"/>
      <c r="R118" s="419"/>
      <c r="S118" s="419"/>
      <c r="T118" s="419"/>
    </row>
    <row r="119" spans="1:20" ht="12" customHeight="1" x14ac:dyDescent="0.3"/>
    <row r="120" spans="1:20" ht="12" customHeight="1" x14ac:dyDescent="0.3"/>
    <row r="121" spans="1:20" ht="12" customHeight="1" x14ac:dyDescent="0.3"/>
    <row r="122" spans="1:20" ht="12" customHeight="1" x14ac:dyDescent="0.3"/>
    <row r="123" spans="1:20" ht="12" customHeight="1" x14ac:dyDescent="0.3"/>
    <row r="124" spans="1:20" ht="12" customHeight="1" x14ac:dyDescent="0.3"/>
    <row r="125" spans="1:20" ht="12" customHeight="1" x14ac:dyDescent="0.3"/>
    <row r="126" spans="1:20" ht="12" customHeight="1" x14ac:dyDescent="0.3"/>
    <row r="127" spans="1:20" ht="12" customHeight="1" x14ac:dyDescent="0.3"/>
    <row r="128" spans="1:20" ht="12" customHeight="1" x14ac:dyDescent="0.3"/>
    <row r="129" spans="1:20" ht="20.100000000000001" customHeight="1" x14ac:dyDescent="0.3">
      <c r="A129" s="16" t="s">
        <v>96</v>
      </c>
    </row>
    <row r="130" spans="1:20" x14ac:dyDescent="0.3">
      <c r="L130" s="17"/>
    </row>
    <row r="131" spans="1:20" x14ac:dyDescent="0.3">
      <c r="A131" s="441" t="s">
        <v>93</v>
      </c>
      <c r="B131" s="460"/>
      <c r="C131" s="460"/>
      <c r="D131" s="460"/>
      <c r="E131" s="460"/>
      <c r="F131" s="460"/>
      <c r="G131" s="460"/>
      <c r="H131" s="460"/>
      <c r="I131" s="460"/>
      <c r="J131" s="460"/>
      <c r="K131" s="460"/>
      <c r="L131" s="460"/>
      <c r="M131" s="460"/>
      <c r="N131" s="460"/>
      <c r="O131" s="460"/>
      <c r="P131" s="460"/>
      <c r="Q131" s="460"/>
      <c r="R131" s="460"/>
      <c r="S131" s="460"/>
      <c r="T131" s="447"/>
    </row>
    <row r="132" spans="1:20" x14ac:dyDescent="0.3">
      <c r="A132" s="444" t="s">
        <v>4</v>
      </c>
      <c r="B132" s="461"/>
      <c r="C132" s="461"/>
      <c r="D132" s="461"/>
      <c r="E132" s="461"/>
      <c r="F132" s="461"/>
      <c r="G132" s="461"/>
      <c r="H132" s="461"/>
      <c r="I132" s="461"/>
      <c r="J132" s="461"/>
      <c r="K132" s="461"/>
      <c r="L132" s="461"/>
      <c r="M132" s="461"/>
      <c r="N132" s="461"/>
      <c r="O132" s="461"/>
      <c r="P132" s="461"/>
      <c r="Q132" s="461"/>
      <c r="R132" s="461"/>
      <c r="S132" s="461"/>
      <c r="T132" s="445"/>
    </row>
    <row r="133" spans="1:20" x14ac:dyDescent="0.3">
      <c r="N133" s="18"/>
    </row>
    <row r="134" spans="1:20" x14ac:dyDescent="0.3">
      <c r="A134" s="19" t="s">
        <v>5</v>
      </c>
      <c r="B134" s="19"/>
      <c r="C134" s="19" t="s">
        <v>79</v>
      </c>
      <c r="D134" s="19"/>
      <c r="L134" s="20"/>
      <c r="N134" s="20"/>
      <c r="Q134" s="16" t="s">
        <v>42</v>
      </c>
      <c r="S134" s="16" t="str">
        <f>S91</f>
        <v>: 2023</v>
      </c>
    </row>
    <row r="135" spans="1:20" x14ac:dyDescent="0.3">
      <c r="A135" s="16" t="s">
        <v>9</v>
      </c>
      <c r="C135" s="16" t="str">
        <f>C92</f>
        <v>: SINDANG DATARAN</v>
      </c>
      <c r="Q135" s="16" t="s">
        <v>43</v>
      </c>
      <c r="S135" s="16" t="s">
        <v>45</v>
      </c>
    </row>
    <row r="136" spans="1:20" x14ac:dyDescent="0.3">
      <c r="A136" s="16" t="s">
        <v>6</v>
      </c>
      <c r="C136" s="16" t="s">
        <v>99</v>
      </c>
      <c r="Q136" s="16" t="s">
        <v>44</v>
      </c>
      <c r="S136" s="16" t="str">
        <f>S93</f>
        <v>: IV ( Empat )</v>
      </c>
    </row>
    <row r="137" spans="1:20" x14ac:dyDescent="0.3">
      <c r="A137" s="16" t="s">
        <v>7</v>
      </c>
      <c r="C137" s="16" t="s">
        <v>41</v>
      </c>
    </row>
    <row r="139" spans="1:20" x14ac:dyDescent="0.3">
      <c r="A139" s="424" t="s">
        <v>8</v>
      </c>
      <c r="B139" s="424" t="s">
        <v>91</v>
      </c>
      <c r="C139" s="22" t="s">
        <v>10</v>
      </c>
      <c r="D139" s="433" t="s">
        <v>15</v>
      </c>
      <c r="E139" s="422"/>
      <c r="F139" s="422"/>
      <c r="G139" s="422"/>
      <c r="H139" s="422"/>
      <c r="I139" s="422"/>
      <c r="J139" s="422"/>
      <c r="K139" s="423"/>
      <c r="L139" s="431" t="s">
        <v>28</v>
      </c>
      <c r="M139" s="432"/>
      <c r="N139" s="431" t="s">
        <v>28</v>
      </c>
      <c r="O139" s="432"/>
      <c r="P139" s="23"/>
      <c r="Q139" s="387"/>
      <c r="R139" s="421" t="s">
        <v>35</v>
      </c>
      <c r="S139" s="427"/>
      <c r="T139" s="424" t="s">
        <v>39</v>
      </c>
    </row>
    <row r="140" spans="1:20" x14ac:dyDescent="0.3">
      <c r="A140" s="425"/>
      <c r="B140" s="425"/>
      <c r="C140" s="24" t="s">
        <v>11</v>
      </c>
      <c r="D140" s="421" t="s">
        <v>16</v>
      </c>
      <c r="E140" s="422"/>
      <c r="F140" s="422"/>
      <c r="G140" s="423"/>
      <c r="H140" s="433" t="s">
        <v>23</v>
      </c>
      <c r="I140" s="422"/>
      <c r="J140" s="422"/>
      <c r="K140" s="423"/>
      <c r="L140" s="434" t="s">
        <v>29</v>
      </c>
      <c r="M140" s="435"/>
      <c r="N140" s="434" t="s">
        <v>29</v>
      </c>
      <c r="O140" s="435"/>
      <c r="P140" s="25"/>
      <c r="Q140" s="26" t="s">
        <v>416</v>
      </c>
      <c r="R140" s="429" t="s">
        <v>36</v>
      </c>
      <c r="S140" s="430"/>
      <c r="T140" s="425"/>
    </row>
    <row r="141" spans="1:20" x14ac:dyDescent="0.3">
      <c r="A141" s="425"/>
      <c r="B141" s="425"/>
      <c r="C141" s="26" t="s">
        <v>12</v>
      </c>
      <c r="D141" s="23"/>
      <c r="E141" s="27"/>
      <c r="F141" s="23"/>
      <c r="G141" s="23"/>
      <c r="H141" s="23"/>
      <c r="I141" s="23"/>
      <c r="J141" s="23"/>
      <c r="K141" s="23"/>
      <c r="L141" s="421" t="s">
        <v>30</v>
      </c>
      <c r="M141" s="427"/>
      <c r="N141" s="421" t="s">
        <v>30</v>
      </c>
      <c r="O141" s="427"/>
      <c r="P141" s="24" t="s">
        <v>34</v>
      </c>
      <c r="Q141" s="24" t="s">
        <v>417</v>
      </c>
      <c r="R141" s="22"/>
      <c r="S141" s="22"/>
      <c r="T141" s="425"/>
    </row>
    <row r="142" spans="1:20" x14ac:dyDescent="0.3">
      <c r="A142" s="425"/>
      <c r="B142" s="425"/>
      <c r="C142" s="26" t="s">
        <v>13</v>
      </c>
      <c r="D142" s="24" t="s">
        <v>17</v>
      </c>
      <c r="E142" s="28" t="s">
        <v>17</v>
      </c>
      <c r="F142" s="24" t="s">
        <v>20</v>
      </c>
      <c r="G142" s="24" t="s">
        <v>22</v>
      </c>
      <c r="H142" s="24" t="s">
        <v>24</v>
      </c>
      <c r="I142" s="24" t="s">
        <v>25</v>
      </c>
      <c r="J142" s="24" t="s">
        <v>26</v>
      </c>
      <c r="K142" s="24" t="s">
        <v>22</v>
      </c>
      <c r="L142" s="429" t="s">
        <v>14</v>
      </c>
      <c r="M142" s="430"/>
      <c r="N142" s="429" t="s">
        <v>33</v>
      </c>
      <c r="O142" s="430"/>
      <c r="P142" s="24" t="s">
        <v>28</v>
      </c>
      <c r="Q142" s="24" t="s">
        <v>418</v>
      </c>
      <c r="R142" s="24" t="s">
        <v>37</v>
      </c>
      <c r="S142" s="24" t="s">
        <v>38</v>
      </c>
      <c r="T142" s="425"/>
    </row>
    <row r="143" spans="1:20" x14ac:dyDescent="0.3">
      <c r="A143" s="425"/>
      <c r="B143" s="425"/>
      <c r="C143" s="26" t="s">
        <v>14</v>
      </c>
      <c r="D143" s="24" t="s">
        <v>18</v>
      </c>
      <c r="E143" s="28" t="s">
        <v>19</v>
      </c>
      <c r="F143" s="24" t="s">
        <v>21</v>
      </c>
      <c r="G143" s="24"/>
      <c r="H143" s="24"/>
      <c r="I143" s="24"/>
      <c r="J143" s="24" t="s">
        <v>27</v>
      </c>
      <c r="K143" s="24"/>
      <c r="L143" s="22" t="s">
        <v>22</v>
      </c>
      <c r="M143" s="22" t="s">
        <v>31</v>
      </c>
      <c r="N143" s="22" t="s">
        <v>22</v>
      </c>
      <c r="O143" s="22" t="s">
        <v>31</v>
      </c>
      <c r="P143" s="25"/>
      <c r="Q143" s="25"/>
      <c r="R143" s="25"/>
      <c r="S143" s="25"/>
      <c r="T143" s="425"/>
    </row>
    <row r="144" spans="1:20" ht="20.100000000000001" customHeight="1" x14ac:dyDescent="0.3">
      <c r="A144" s="426"/>
      <c r="B144" s="426"/>
      <c r="C144" s="29"/>
      <c r="D144" s="30"/>
      <c r="E144" s="31"/>
      <c r="F144" s="30"/>
      <c r="G144" s="30"/>
      <c r="H144" s="30"/>
      <c r="I144" s="30"/>
      <c r="J144" s="30"/>
      <c r="K144" s="30"/>
      <c r="L144" s="32" t="s">
        <v>29</v>
      </c>
      <c r="M144" s="33" t="s">
        <v>32</v>
      </c>
      <c r="N144" s="32" t="s">
        <v>29</v>
      </c>
      <c r="O144" s="33" t="s">
        <v>32</v>
      </c>
      <c r="P144" s="30"/>
      <c r="Q144" s="30"/>
      <c r="R144" s="30"/>
      <c r="S144" s="30"/>
      <c r="T144" s="426"/>
    </row>
    <row r="145" spans="1:20" x14ac:dyDescent="0.3">
      <c r="A145" s="8">
        <v>1</v>
      </c>
      <c r="B145" s="8">
        <v>2</v>
      </c>
      <c r="C145" s="8">
        <v>3</v>
      </c>
      <c r="D145" s="8">
        <v>4</v>
      </c>
      <c r="E145" s="8">
        <v>5</v>
      </c>
      <c r="F145" s="8">
        <v>6</v>
      </c>
      <c r="G145" s="8" t="s">
        <v>0</v>
      </c>
      <c r="H145" s="8">
        <v>8</v>
      </c>
      <c r="I145" s="8">
        <v>9</v>
      </c>
      <c r="J145" s="8">
        <v>10</v>
      </c>
      <c r="K145" s="8" t="s">
        <v>1</v>
      </c>
      <c r="L145" s="8">
        <v>12</v>
      </c>
      <c r="M145" s="8">
        <v>13</v>
      </c>
      <c r="N145" s="8">
        <v>14</v>
      </c>
      <c r="O145" s="8">
        <v>15</v>
      </c>
      <c r="P145" s="8">
        <v>16</v>
      </c>
      <c r="Q145" s="8"/>
      <c r="R145" s="8">
        <v>17</v>
      </c>
      <c r="S145" s="8">
        <v>18</v>
      </c>
      <c r="T145" s="8">
        <v>19</v>
      </c>
    </row>
    <row r="146" spans="1:20" x14ac:dyDescent="0.3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7"/>
      <c r="P146" s="6"/>
      <c r="Q146" s="6"/>
      <c r="R146" s="6"/>
      <c r="S146" s="6"/>
      <c r="T146" s="6"/>
    </row>
    <row r="147" spans="1:20" x14ac:dyDescent="0.3">
      <c r="A147" s="8">
        <v>1</v>
      </c>
      <c r="B147" s="67" t="s">
        <v>223</v>
      </c>
      <c r="C147" s="3">
        <v>0</v>
      </c>
      <c r="D147" s="3">
        <v>0</v>
      </c>
      <c r="E147" s="3">
        <v>0</v>
      </c>
      <c r="F147" s="3">
        <v>0</v>
      </c>
      <c r="G147" s="3">
        <f t="shared" ref="G147:G152" si="16">C147+E147-F147</f>
        <v>0</v>
      </c>
      <c r="H147" s="3">
        <v>0</v>
      </c>
      <c r="I147" s="3">
        <v>0</v>
      </c>
      <c r="J147" s="3">
        <v>0</v>
      </c>
      <c r="K147" s="3">
        <f t="shared" ref="K147:K152" si="17">H147+I147+J147</f>
        <v>0</v>
      </c>
      <c r="L147" s="58">
        <v>0</v>
      </c>
      <c r="M147" s="58">
        <v>0</v>
      </c>
      <c r="N147" s="58">
        <f>I147*O147</f>
        <v>0</v>
      </c>
      <c r="O147" s="58">
        <v>0</v>
      </c>
      <c r="P147" s="8" t="s">
        <v>66</v>
      </c>
      <c r="Q147" s="8">
        <v>0</v>
      </c>
      <c r="R147" s="58">
        <v>0</v>
      </c>
      <c r="S147" s="6"/>
      <c r="T147" s="6"/>
    </row>
    <row r="148" spans="1:20" x14ac:dyDescent="0.3">
      <c r="A148" s="8">
        <v>2</v>
      </c>
      <c r="B148" s="67" t="s">
        <v>224</v>
      </c>
      <c r="C148" s="3">
        <v>0</v>
      </c>
      <c r="D148" s="3">
        <v>0</v>
      </c>
      <c r="E148" s="3">
        <v>0</v>
      </c>
      <c r="F148" s="3">
        <v>0</v>
      </c>
      <c r="G148" s="3">
        <f t="shared" si="16"/>
        <v>0</v>
      </c>
      <c r="H148" s="3">
        <v>0</v>
      </c>
      <c r="I148" s="3">
        <v>0</v>
      </c>
      <c r="J148" s="3">
        <v>0</v>
      </c>
      <c r="K148" s="3">
        <f t="shared" si="17"/>
        <v>0</v>
      </c>
      <c r="L148" s="58">
        <v>0</v>
      </c>
      <c r="M148" s="58">
        <v>0</v>
      </c>
      <c r="N148" s="58">
        <f>I148*O148</f>
        <v>0</v>
      </c>
      <c r="O148" s="58">
        <v>0</v>
      </c>
      <c r="P148" s="8" t="s">
        <v>66</v>
      </c>
      <c r="Q148" s="8">
        <v>0</v>
      </c>
      <c r="R148" s="58">
        <v>0</v>
      </c>
      <c r="S148" s="6"/>
      <c r="T148" s="6"/>
    </row>
    <row r="149" spans="1:20" x14ac:dyDescent="0.3">
      <c r="A149" s="8">
        <v>3</v>
      </c>
      <c r="B149" s="67" t="s">
        <v>225</v>
      </c>
      <c r="C149" s="3">
        <v>0</v>
      </c>
      <c r="D149" s="3">
        <v>0</v>
      </c>
      <c r="E149" s="3">
        <v>0</v>
      </c>
      <c r="F149" s="3">
        <v>0</v>
      </c>
      <c r="G149" s="3">
        <f t="shared" si="16"/>
        <v>0</v>
      </c>
      <c r="H149" s="3">
        <v>0</v>
      </c>
      <c r="I149" s="3">
        <v>0</v>
      </c>
      <c r="J149" s="3">
        <v>0</v>
      </c>
      <c r="K149" s="3">
        <f t="shared" si="17"/>
        <v>0</v>
      </c>
      <c r="L149" s="3">
        <v>0</v>
      </c>
      <c r="M149" s="3">
        <v>0</v>
      </c>
      <c r="N149" s="3">
        <v>0</v>
      </c>
      <c r="O149" s="3">
        <v>0</v>
      </c>
      <c r="P149" s="3">
        <v>0</v>
      </c>
      <c r="Q149" s="3"/>
      <c r="R149" s="3">
        <v>0</v>
      </c>
      <c r="S149" s="6"/>
      <c r="T149" s="6"/>
    </row>
    <row r="150" spans="1:20" x14ac:dyDescent="0.3">
      <c r="A150" s="8">
        <v>4</v>
      </c>
      <c r="B150" s="138" t="s">
        <v>226</v>
      </c>
      <c r="C150" s="3">
        <v>0</v>
      </c>
      <c r="D150" s="3">
        <v>0</v>
      </c>
      <c r="E150" s="3">
        <v>0</v>
      </c>
      <c r="F150" s="3">
        <v>0</v>
      </c>
      <c r="G150" s="3">
        <f t="shared" si="16"/>
        <v>0</v>
      </c>
      <c r="H150" s="3">
        <v>0</v>
      </c>
      <c r="I150" s="3">
        <v>0</v>
      </c>
      <c r="J150" s="3">
        <v>0</v>
      </c>
      <c r="K150" s="3">
        <f t="shared" si="17"/>
        <v>0</v>
      </c>
      <c r="L150" s="3">
        <v>0</v>
      </c>
      <c r="M150" s="3">
        <v>0</v>
      </c>
      <c r="N150" s="3">
        <v>0</v>
      </c>
      <c r="O150" s="3">
        <v>0</v>
      </c>
      <c r="P150" s="3">
        <v>0</v>
      </c>
      <c r="Q150" s="3"/>
      <c r="R150" s="3">
        <v>0</v>
      </c>
      <c r="S150" s="6"/>
      <c r="T150" s="6"/>
    </row>
    <row r="151" spans="1:20" x14ac:dyDescent="0.3">
      <c r="A151" s="8">
        <v>5</v>
      </c>
      <c r="B151" s="67" t="s">
        <v>227</v>
      </c>
      <c r="C151" s="3">
        <v>0</v>
      </c>
      <c r="D151" s="3">
        <v>0</v>
      </c>
      <c r="E151" s="3">
        <v>0</v>
      </c>
      <c r="F151" s="3">
        <v>0</v>
      </c>
      <c r="G151" s="3">
        <f t="shared" si="16"/>
        <v>0</v>
      </c>
      <c r="H151" s="3">
        <v>0</v>
      </c>
      <c r="I151" s="3">
        <v>0</v>
      </c>
      <c r="J151" s="3">
        <v>0</v>
      </c>
      <c r="K151" s="3">
        <f t="shared" si="17"/>
        <v>0</v>
      </c>
      <c r="L151" s="3">
        <v>0</v>
      </c>
      <c r="M151" s="3">
        <v>0</v>
      </c>
      <c r="N151" s="3">
        <v>0</v>
      </c>
      <c r="O151" s="3">
        <v>0</v>
      </c>
      <c r="P151" s="3">
        <v>0</v>
      </c>
      <c r="Q151" s="3"/>
      <c r="R151" s="3">
        <v>0</v>
      </c>
      <c r="S151" s="6"/>
      <c r="T151" s="6"/>
    </row>
    <row r="152" spans="1:20" x14ac:dyDescent="0.3">
      <c r="A152" s="8">
        <v>6</v>
      </c>
      <c r="B152" s="67" t="s">
        <v>228</v>
      </c>
      <c r="C152" s="3">
        <v>0</v>
      </c>
      <c r="D152" s="3">
        <v>0</v>
      </c>
      <c r="E152" s="3">
        <v>0</v>
      </c>
      <c r="F152" s="3">
        <v>0</v>
      </c>
      <c r="G152" s="3">
        <f t="shared" si="16"/>
        <v>0</v>
      </c>
      <c r="H152" s="3">
        <v>0</v>
      </c>
      <c r="I152" s="3">
        <v>0</v>
      </c>
      <c r="J152" s="3">
        <v>0</v>
      </c>
      <c r="K152" s="3">
        <f t="shared" si="17"/>
        <v>0</v>
      </c>
      <c r="L152" s="3">
        <v>0</v>
      </c>
      <c r="M152" s="3">
        <v>0</v>
      </c>
      <c r="N152" s="3">
        <v>0</v>
      </c>
      <c r="O152" s="3">
        <v>0</v>
      </c>
      <c r="P152" s="3">
        <v>0</v>
      </c>
      <c r="Q152" s="3"/>
      <c r="R152" s="3">
        <v>0</v>
      </c>
      <c r="S152" s="6"/>
      <c r="T152" s="6"/>
    </row>
    <row r="153" spans="1:20" x14ac:dyDescent="0.3">
      <c r="A153" s="6"/>
      <c r="B153" s="67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3"/>
      <c r="O153" s="6"/>
      <c r="P153" s="8"/>
      <c r="Q153" s="8"/>
      <c r="R153" s="6"/>
      <c r="S153" s="6"/>
      <c r="T153" s="6"/>
    </row>
    <row r="154" spans="1:20" x14ac:dyDescent="0.3">
      <c r="A154" s="6"/>
      <c r="B154" s="41" t="s">
        <v>3</v>
      </c>
      <c r="C154" s="7">
        <f t="shared" ref="C154:K154" si="18">SUM(C147:C153)</f>
        <v>0</v>
      </c>
      <c r="D154" s="47">
        <f t="shared" si="18"/>
        <v>0</v>
      </c>
      <c r="E154" s="47">
        <f t="shared" si="18"/>
        <v>0</v>
      </c>
      <c r="F154" s="7">
        <f t="shared" si="18"/>
        <v>0</v>
      </c>
      <c r="G154" s="7">
        <f t="shared" si="18"/>
        <v>0</v>
      </c>
      <c r="H154" s="7">
        <f t="shared" si="18"/>
        <v>0</v>
      </c>
      <c r="I154" s="7">
        <f t="shared" si="18"/>
        <v>0</v>
      </c>
      <c r="J154" s="7">
        <f t="shared" si="18"/>
        <v>0</v>
      </c>
      <c r="K154" s="7">
        <f t="shared" si="18"/>
        <v>0</v>
      </c>
      <c r="L154" s="40">
        <f>SUM(L147:L153)</f>
        <v>0</v>
      </c>
      <c r="M154" s="63">
        <f>SUM(M147:M153)/2</f>
        <v>0</v>
      </c>
      <c r="N154" s="3">
        <f>SUM(N147:N153)</f>
        <v>0</v>
      </c>
      <c r="O154" s="63">
        <f>SUM(O147:O153)/2</f>
        <v>0</v>
      </c>
      <c r="P154" s="8" t="s">
        <v>66</v>
      </c>
      <c r="Q154" s="8">
        <v>0</v>
      </c>
      <c r="R154" s="40">
        <f>SUM(R147:R153)</f>
        <v>0</v>
      </c>
      <c r="S154" s="6"/>
      <c r="T154" s="6"/>
    </row>
    <row r="156" spans="1:20" x14ac:dyDescent="0.3">
      <c r="A156" s="16" t="s">
        <v>46</v>
      </c>
      <c r="O156" s="419" t="str">
        <f>O113</f>
        <v>Sindang Dataran, 31 Desember 2023</v>
      </c>
      <c r="P156" s="419"/>
      <c r="Q156" s="419"/>
      <c r="R156" s="419"/>
      <c r="S156" s="419"/>
      <c r="T156" s="419"/>
    </row>
    <row r="157" spans="1:20" x14ac:dyDescent="0.3">
      <c r="O157" s="419" t="s">
        <v>2</v>
      </c>
      <c r="P157" s="419"/>
      <c r="Q157" s="419"/>
      <c r="R157" s="419"/>
      <c r="S157" s="419"/>
      <c r="T157" s="419"/>
    </row>
    <row r="160" spans="1:20" x14ac:dyDescent="0.3">
      <c r="O160" s="428" t="str">
        <f>O117</f>
        <v>JATI PRIYANTO, SP</v>
      </c>
      <c r="P160" s="428"/>
      <c r="Q160" s="428"/>
      <c r="R160" s="428"/>
      <c r="S160" s="428"/>
      <c r="T160" s="428"/>
    </row>
    <row r="161" spans="1:20" x14ac:dyDescent="0.3">
      <c r="O161" s="419"/>
      <c r="P161" s="419"/>
      <c r="Q161" s="419"/>
      <c r="R161" s="419"/>
      <c r="S161" s="419"/>
      <c r="T161" s="419"/>
    </row>
    <row r="162" spans="1:20" x14ac:dyDescent="0.3">
      <c r="O162" s="70"/>
      <c r="P162" s="70"/>
      <c r="Q162" s="70"/>
      <c r="R162" s="70"/>
      <c r="S162" s="70"/>
      <c r="T162" s="70"/>
    </row>
    <row r="163" spans="1:20" x14ac:dyDescent="0.3">
      <c r="O163" s="70"/>
      <c r="P163" s="70"/>
      <c r="Q163" s="70"/>
      <c r="R163" s="70"/>
      <c r="S163" s="70"/>
      <c r="T163" s="70"/>
    </row>
    <row r="164" spans="1:20" x14ac:dyDescent="0.3">
      <c r="O164" s="70"/>
      <c r="P164" s="70"/>
      <c r="Q164" s="70"/>
      <c r="R164" s="70"/>
      <c r="S164" s="70"/>
      <c r="T164" s="70"/>
    </row>
    <row r="165" spans="1:20" x14ac:dyDescent="0.3">
      <c r="O165" s="70"/>
      <c r="P165" s="70"/>
      <c r="Q165" s="70"/>
      <c r="R165" s="70"/>
      <c r="S165" s="70"/>
      <c r="T165" s="70"/>
    </row>
    <row r="166" spans="1:20" x14ac:dyDescent="0.3">
      <c r="O166" s="70"/>
      <c r="P166" s="70"/>
      <c r="Q166" s="70"/>
      <c r="R166" s="70"/>
      <c r="S166" s="70"/>
      <c r="T166" s="70"/>
    </row>
    <row r="167" spans="1:20" x14ac:dyDescent="0.3">
      <c r="O167" s="70"/>
      <c r="P167" s="70"/>
      <c r="Q167" s="70"/>
      <c r="R167" s="70"/>
      <c r="S167" s="70"/>
      <c r="T167" s="70"/>
    </row>
    <row r="168" spans="1:20" x14ac:dyDescent="0.3">
      <c r="O168" s="70"/>
      <c r="P168" s="70"/>
      <c r="Q168" s="70"/>
      <c r="R168" s="70"/>
      <c r="S168" s="70"/>
      <c r="T168" s="70"/>
    </row>
    <row r="169" spans="1:20" x14ac:dyDescent="0.3">
      <c r="O169" s="70"/>
      <c r="P169" s="70"/>
      <c r="Q169" s="70"/>
      <c r="R169" s="70"/>
      <c r="S169" s="70"/>
      <c r="T169" s="70"/>
    </row>
    <row r="171" spans="1:20" x14ac:dyDescent="0.3">
      <c r="A171" s="16" t="s">
        <v>96</v>
      </c>
    </row>
    <row r="172" spans="1:20" x14ac:dyDescent="0.3">
      <c r="A172" s="441" t="s">
        <v>93</v>
      </c>
      <c r="B172" s="460"/>
      <c r="C172" s="460"/>
      <c r="D172" s="460"/>
      <c r="E172" s="460"/>
      <c r="F172" s="460"/>
      <c r="G172" s="460"/>
      <c r="H172" s="460"/>
      <c r="I172" s="460"/>
      <c r="J172" s="460"/>
      <c r="K172" s="460"/>
      <c r="L172" s="460"/>
      <c r="M172" s="460"/>
      <c r="N172" s="460"/>
      <c r="O172" s="460"/>
      <c r="P172" s="460"/>
      <c r="Q172" s="460"/>
      <c r="R172" s="460"/>
      <c r="S172" s="460"/>
      <c r="T172" s="447"/>
    </row>
    <row r="173" spans="1:20" x14ac:dyDescent="0.3">
      <c r="A173" s="444" t="s">
        <v>4</v>
      </c>
      <c r="B173" s="461"/>
      <c r="C173" s="461"/>
      <c r="D173" s="461"/>
      <c r="E173" s="461"/>
      <c r="F173" s="461"/>
      <c r="G173" s="461"/>
      <c r="H173" s="461"/>
      <c r="I173" s="461"/>
      <c r="J173" s="461"/>
      <c r="K173" s="461"/>
      <c r="L173" s="461"/>
      <c r="M173" s="461"/>
      <c r="N173" s="461"/>
      <c r="O173" s="461"/>
      <c r="P173" s="461"/>
      <c r="Q173" s="461"/>
      <c r="R173" s="461"/>
      <c r="S173" s="461"/>
      <c r="T173" s="445"/>
    </row>
    <row r="174" spans="1:20" x14ac:dyDescent="0.3">
      <c r="N174" s="18"/>
    </row>
    <row r="175" spans="1:20" x14ac:dyDescent="0.3">
      <c r="A175" s="19" t="s">
        <v>5</v>
      </c>
      <c r="B175" s="19"/>
      <c r="C175" s="19" t="s">
        <v>83</v>
      </c>
      <c r="D175" s="19"/>
      <c r="L175" s="20"/>
      <c r="N175" s="20"/>
      <c r="Q175" s="16" t="s">
        <v>42</v>
      </c>
      <c r="S175" s="16" t="str">
        <f>S134</f>
        <v>: 2023</v>
      </c>
    </row>
    <row r="176" spans="1:20" x14ac:dyDescent="0.3">
      <c r="A176" s="16" t="s">
        <v>9</v>
      </c>
      <c r="C176" s="16" t="str">
        <f>C135</f>
        <v>: SINDANG DATARAN</v>
      </c>
      <c r="Q176" s="16" t="s">
        <v>43</v>
      </c>
      <c r="S176" s="16" t="s">
        <v>45</v>
      </c>
    </row>
    <row r="177" spans="1:20" x14ac:dyDescent="0.3">
      <c r="A177" s="16" t="s">
        <v>6</v>
      </c>
      <c r="C177" s="16" t="s">
        <v>99</v>
      </c>
      <c r="Q177" s="16" t="s">
        <v>44</v>
      </c>
      <c r="S177" s="16" t="str">
        <f>S136</f>
        <v>: IV ( Empat )</v>
      </c>
    </row>
    <row r="178" spans="1:20" x14ac:dyDescent="0.3">
      <c r="A178" s="16" t="s">
        <v>7</v>
      </c>
      <c r="C178" s="16" t="s">
        <v>41</v>
      </c>
    </row>
    <row r="180" spans="1:20" x14ac:dyDescent="0.3">
      <c r="A180" s="424" t="s">
        <v>8</v>
      </c>
      <c r="B180" s="424" t="s">
        <v>91</v>
      </c>
      <c r="C180" s="22" t="s">
        <v>10</v>
      </c>
      <c r="D180" s="433" t="s">
        <v>15</v>
      </c>
      <c r="E180" s="422"/>
      <c r="F180" s="422"/>
      <c r="G180" s="422"/>
      <c r="H180" s="422"/>
      <c r="I180" s="422"/>
      <c r="J180" s="422"/>
      <c r="K180" s="423"/>
      <c r="L180" s="431" t="s">
        <v>28</v>
      </c>
      <c r="M180" s="432"/>
      <c r="N180" s="431" t="s">
        <v>28</v>
      </c>
      <c r="O180" s="432"/>
      <c r="P180" s="23"/>
      <c r="Q180" s="387"/>
      <c r="R180" s="421" t="s">
        <v>35</v>
      </c>
      <c r="S180" s="427"/>
      <c r="T180" s="424" t="s">
        <v>39</v>
      </c>
    </row>
    <row r="181" spans="1:20" x14ac:dyDescent="0.3">
      <c r="A181" s="425"/>
      <c r="B181" s="425"/>
      <c r="C181" s="24" t="s">
        <v>11</v>
      </c>
      <c r="D181" s="421" t="s">
        <v>16</v>
      </c>
      <c r="E181" s="422"/>
      <c r="F181" s="422"/>
      <c r="G181" s="423"/>
      <c r="H181" s="433" t="s">
        <v>23</v>
      </c>
      <c r="I181" s="422"/>
      <c r="J181" s="422"/>
      <c r="K181" s="423"/>
      <c r="L181" s="434" t="s">
        <v>29</v>
      </c>
      <c r="M181" s="435"/>
      <c r="N181" s="434" t="s">
        <v>29</v>
      </c>
      <c r="O181" s="435"/>
      <c r="P181" s="25"/>
      <c r="Q181" s="26" t="s">
        <v>416</v>
      </c>
      <c r="R181" s="429" t="s">
        <v>36</v>
      </c>
      <c r="S181" s="430"/>
      <c r="T181" s="425"/>
    </row>
    <row r="182" spans="1:20" x14ac:dyDescent="0.3">
      <c r="A182" s="425"/>
      <c r="B182" s="425"/>
      <c r="C182" s="26" t="s">
        <v>12</v>
      </c>
      <c r="D182" s="23"/>
      <c r="E182" s="27"/>
      <c r="F182" s="23"/>
      <c r="G182" s="23"/>
      <c r="H182" s="23"/>
      <c r="I182" s="23"/>
      <c r="J182" s="23"/>
      <c r="K182" s="23"/>
      <c r="L182" s="421" t="s">
        <v>30</v>
      </c>
      <c r="M182" s="427"/>
      <c r="N182" s="421" t="s">
        <v>30</v>
      </c>
      <c r="O182" s="427"/>
      <c r="P182" s="24" t="s">
        <v>34</v>
      </c>
      <c r="Q182" s="24" t="s">
        <v>417</v>
      </c>
      <c r="R182" s="22"/>
      <c r="S182" s="22"/>
      <c r="T182" s="425"/>
    </row>
    <row r="183" spans="1:20" x14ac:dyDescent="0.3">
      <c r="A183" s="425"/>
      <c r="B183" s="425"/>
      <c r="C183" s="26" t="s">
        <v>13</v>
      </c>
      <c r="D183" s="24" t="s">
        <v>17</v>
      </c>
      <c r="E183" s="28" t="s">
        <v>17</v>
      </c>
      <c r="F183" s="24" t="s">
        <v>20</v>
      </c>
      <c r="G183" s="24" t="s">
        <v>22</v>
      </c>
      <c r="H183" s="24" t="s">
        <v>24</v>
      </c>
      <c r="I183" s="24" t="s">
        <v>25</v>
      </c>
      <c r="J183" s="24" t="s">
        <v>26</v>
      </c>
      <c r="K183" s="24" t="s">
        <v>22</v>
      </c>
      <c r="L183" s="429" t="s">
        <v>14</v>
      </c>
      <c r="M183" s="430"/>
      <c r="N183" s="429" t="s">
        <v>33</v>
      </c>
      <c r="O183" s="430"/>
      <c r="P183" s="24" t="s">
        <v>28</v>
      </c>
      <c r="Q183" s="24" t="s">
        <v>418</v>
      </c>
      <c r="R183" s="24" t="s">
        <v>37</v>
      </c>
      <c r="S183" s="24" t="s">
        <v>38</v>
      </c>
      <c r="T183" s="425"/>
    </row>
    <row r="184" spans="1:20" x14ac:dyDescent="0.3">
      <c r="A184" s="425"/>
      <c r="B184" s="425"/>
      <c r="C184" s="26" t="s">
        <v>14</v>
      </c>
      <c r="D184" s="24" t="s">
        <v>18</v>
      </c>
      <c r="E184" s="28" t="s">
        <v>19</v>
      </c>
      <c r="F184" s="24" t="s">
        <v>21</v>
      </c>
      <c r="G184" s="24"/>
      <c r="H184" s="24"/>
      <c r="I184" s="24"/>
      <c r="J184" s="24" t="s">
        <v>27</v>
      </c>
      <c r="K184" s="24"/>
      <c r="L184" s="22" t="s">
        <v>22</v>
      </c>
      <c r="M184" s="22" t="s">
        <v>31</v>
      </c>
      <c r="N184" s="22" t="s">
        <v>22</v>
      </c>
      <c r="O184" s="22" t="s">
        <v>31</v>
      </c>
      <c r="P184" s="25"/>
      <c r="Q184" s="25"/>
      <c r="R184" s="25"/>
      <c r="S184" s="25"/>
      <c r="T184" s="425"/>
    </row>
    <row r="185" spans="1:20" ht="20.100000000000001" customHeight="1" x14ac:dyDescent="0.3">
      <c r="A185" s="426"/>
      <c r="B185" s="426"/>
      <c r="C185" s="29"/>
      <c r="D185" s="30"/>
      <c r="E185" s="31"/>
      <c r="F185" s="30"/>
      <c r="G185" s="30"/>
      <c r="H185" s="30"/>
      <c r="I185" s="30"/>
      <c r="J185" s="30"/>
      <c r="K185" s="30"/>
      <c r="L185" s="32" t="s">
        <v>29</v>
      </c>
      <c r="M185" s="33" t="s">
        <v>32</v>
      </c>
      <c r="N185" s="32" t="s">
        <v>29</v>
      </c>
      <c r="O185" s="33" t="s">
        <v>32</v>
      </c>
      <c r="P185" s="30"/>
      <c r="Q185" s="30"/>
      <c r="R185" s="30"/>
      <c r="S185" s="30"/>
      <c r="T185" s="426"/>
    </row>
    <row r="186" spans="1:20" x14ac:dyDescent="0.3">
      <c r="A186" s="8">
        <v>1</v>
      </c>
      <c r="B186" s="8">
        <v>2</v>
      </c>
      <c r="C186" s="8">
        <v>3</v>
      </c>
      <c r="D186" s="8">
        <v>4</v>
      </c>
      <c r="E186" s="8">
        <v>5</v>
      </c>
      <c r="F186" s="8">
        <v>6</v>
      </c>
      <c r="G186" s="8" t="s">
        <v>0</v>
      </c>
      <c r="H186" s="8">
        <v>8</v>
      </c>
      <c r="I186" s="8">
        <v>9</v>
      </c>
      <c r="J186" s="8">
        <v>10</v>
      </c>
      <c r="K186" s="8" t="s">
        <v>1</v>
      </c>
      <c r="L186" s="8">
        <v>12</v>
      </c>
      <c r="M186" s="8">
        <v>13</v>
      </c>
      <c r="N186" s="8">
        <v>14</v>
      </c>
      <c r="O186" s="8">
        <v>15</v>
      </c>
      <c r="P186" s="8">
        <v>16</v>
      </c>
      <c r="Q186" s="8"/>
      <c r="R186" s="8">
        <v>17</v>
      </c>
      <c r="S186" s="8">
        <v>18</v>
      </c>
      <c r="T186" s="8">
        <v>19</v>
      </c>
    </row>
    <row r="187" spans="1:20" x14ac:dyDescent="0.3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7"/>
      <c r="P187" s="6"/>
      <c r="Q187" s="6"/>
      <c r="R187" s="6"/>
      <c r="S187" s="6"/>
      <c r="T187" s="6"/>
    </row>
    <row r="188" spans="1:20" s="256" customFormat="1" x14ac:dyDescent="0.3">
      <c r="A188" s="119">
        <v>1</v>
      </c>
      <c r="B188" s="120" t="s">
        <v>223</v>
      </c>
      <c r="C188" s="329">
        <v>83.9</v>
      </c>
      <c r="D188" s="122">
        <v>0</v>
      </c>
      <c r="E188" s="329">
        <v>0</v>
      </c>
      <c r="F188" s="122">
        <v>0</v>
      </c>
      <c r="G188" s="329">
        <f t="shared" ref="G188:G193" si="19">C188+E188-F188</f>
        <v>83.9</v>
      </c>
      <c r="H188" s="329">
        <v>8.9</v>
      </c>
      <c r="I188" s="122">
        <v>70</v>
      </c>
      <c r="J188" s="122">
        <v>5</v>
      </c>
      <c r="K188" s="329">
        <f t="shared" ref="K188:K193" si="20">H188+I188+J188</f>
        <v>83.9</v>
      </c>
      <c r="L188" s="312">
        <v>210000</v>
      </c>
      <c r="M188" s="348">
        <v>3000</v>
      </c>
      <c r="N188" s="348">
        <f t="shared" ref="N188:N193" si="21">I188*O188</f>
        <v>210000</v>
      </c>
      <c r="O188" s="348">
        <v>3000</v>
      </c>
      <c r="P188" s="119" t="s">
        <v>70</v>
      </c>
      <c r="Q188" s="119">
        <v>17000</v>
      </c>
      <c r="R188" s="349">
        <v>290</v>
      </c>
      <c r="S188" s="127"/>
      <c r="T188" s="127"/>
    </row>
    <row r="189" spans="1:20" s="256" customFormat="1" x14ac:dyDescent="0.3">
      <c r="A189" s="119">
        <v>2</v>
      </c>
      <c r="B189" s="120" t="s">
        <v>224</v>
      </c>
      <c r="C189" s="122">
        <v>77.5</v>
      </c>
      <c r="D189" s="122">
        <v>0</v>
      </c>
      <c r="E189" s="329">
        <v>0</v>
      </c>
      <c r="F189" s="122">
        <v>0</v>
      </c>
      <c r="G189" s="329">
        <f t="shared" si="19"/>
        <v>77.5</v>
      </c>
      <c r="H189" s="329">
        <v>12.5</v>
      </c>
      <c r="I189" s="122">
        <v>60</v>
      </c>
      <c r="J189" s="122">
        <v>5</v>
      </c>
      <c r="K189" s="329">
        <f t="shared" si="20"/>
        <v>77.5</v>
      </c>
      <c r="L189" s="312">
        <v>180000</v>
      </c>
      <c r="M189" s="348">
        <v>3000</v>
      </c>
      <c r="N189" s="348">
        <f t="shared" si="21"/>
        <v>180000</v>
      </c>
      <c r="O189" s="348">
        <v>3000</v>
      </c>
      <c r="P189" s="119" t="s">
        <v>70</v>
      </c>
      <c r="Q189" s="119">
        <v>17000</v>
      </c>
      <c r="R189" s="349">
        <v>278</v>
      </c>
      <c r="S189" s="127"/>
      <c r="T189" s="127"/>
    </row>
    <row r="190" spans="1:20" s="256" customFormat="1" x14ac:dyDescent="0.3">
      <c r="A190" s="119">
        <v>3</v>
      </c>
      <c r="B190" s="120" t="s">
        <v>381</v>
      </c>
      <c r="C190" s="122">
        <v>85</v>
      </c>
      <c r="D190" s="122">
        <v>0</v>
      </c>
      <c r="E190" s="122">
        <v>0</v>
      </c>
      <c r="F190" s="122">
        <v>0</v>
      </c>
      <c r="G190" s="122">
        <f t="shared" si="19"/>
        <v>85</v>
      </c>
      <c r="H190" s="122">
        <v>0</v>
      </c>
      <c r="I190" s="122">
        <v>80</v>
      </c>
      <c r="J190" s="122">
        <v>5</v>
      </c>
      <c r="K190" s="122">
        <f t="shared" si="20"/>
        <v>85</v>
      </c>
      <c r="L190" s="312">
        <v>240000</v>
      </c>
      <c r="M190" s="348">
        <v>3000</v>
      </c>
      <c r="N190" s="348">
        <f t="shared" si="21"/>
        <v>240000</v>
      </c>
      <c r="O190" s="348">
        <v>3000</v>
      </c>
      <c r="P190" s="119" t="s">
        <v>70</v>
      </c>
      <c r="Q190" s="119">
        <v>17000</v>
      </c>
      <c r="R190" s="349">
        <v>345</v>
      </c>
      <c r="S190" s="127"/>
      <c r="T190" s="127"/>
    </row>
    <row r="191" spans="1:20" s="256" customFormat="1" x14ac:dyDescent="0.3">
      <c r="A191" s="119">
        <v>4</v>
      </c>
      <c r="B191" s="316" t="s">
        <v>226</v>
      </c>
      <c r="C191" s="308">
        <v>44.45</v>
      </c>
      <c r="D191" s="122">
        <v>0</v>
      </c>
      <c r="E191" s="308">
        <v>0</v>
      </c>
      <c r="F191" s="122">
        <v>0</v>
      </c>
      <c r="G191" s="308">
        <f t="shared" si="19"/>
        <v>44.45</v>
      </c>
      <c r="H191" s="308">
        <v>4.45</v>
      </c>
      <c r="I191" s="122">
        <v>40</v>
      </c>
      <c r="J191" s="122">
        <v>0</v>
      </c>
      <c r="K191" s="308">
        <f t="shared" si="20"/>
        <v>44.45</v>
      </c>
      <c r="L191" s="312">
        <v>100000</v>
      </c>
      <c r="M191" s="348">
        <v>2500</v>
      </c>
      <c r="N191" s="348">
        <f t="shared" si="21"/>
        <v>100000</v>
      </c>
      <c r="O191" s="348">
        <v>2500</v>
      </c>
      <c r="P191" s="119" t="s">
        <v>70</v>
      </c>
      <c r="Q191" s="119">
        <v>17000</v>
      </c>
      <c r="R191" s="350">
        <v>145</v>
      </c>
      <c r="S191" s="127"/>
      <c r="T191" s="127"/>
    </row>
    <row r="192" spans="1:20" s="256" customFormat="1" x14ac:dyDescent="0.3">
      <c r="A192" s="119">
        <v>5</v>
      </c>
      <c r="B192" s="120" t="s">
        <v>227</v>
      </c>
      <c r="C192" s="308">
        <v>65.95</v>
      </c>
      <c r="D192" s="122">
        <v>0</v>
      </c>
      <c r="E192" s="329">
        <v>0</v>
      </c>
      <c r="F192" s="122">
        <v>0</v>
      </c>
      <c r="G192" s="308">
        <f t="shared" si="19"/>
        <v>65.95</v>
      </c>
      <c r="H192" s="308">
        <v>10.95</v>
      </c>
      <c r="I192" s="122">
        <v>55</v>
      </c>
      <c r="J192" s="122">
        <v>0</v>
      </c>
      <c r="K192" s="308">
        <f t="shared" si="20"/>
        <v>65.95</v>
      </c>
      <c r="L192" s="312">
        <v>137500</v>
      </c>
      <c r="M192" s="348">
        <v>2500</v>
      </c>
      <c r="N192" s="348">
        <f t="shared" si="21"/>
        <v>137500</v>
      </c>
      <c r="O192" s="348">
        <v>2500</v>
      </c>
      <c r="P192" s="119" t="s">
        <v>70</v>
      </c>
      <c r="Q192" s="119">
        <v>17000</v>
      </c>
      <c r="R192" s="350">
        <v>140</v>
      </c>
      <c r="S192" s="127"/>
      <c r="T192" s="127"/>
    </row>
    <row r="193" spans="1:20" x14ac:dyDescent="0.3">
      <c r="A193" s="8">
        <v>6</v>
      </c>
      <c r="B193" s="67" t="s">
        <v>228</v>
      </c>
      <c r="C193" s="3">
        <v>28</v>
      </c>
      <c r="D193" s="3">
        <v>0</v>
      </c>
      <c r="E193" s="3">
        <v>0</v>
      </c>
      <c r="F193" s="3">
        <v>0</v>
      </c>
      <c r="G193" s="3">
        <f t="shared" si="19"/>
        <v>28</v>
      </c>
      <c r="H193" s="3">
        <v>3</v>
      </c>
      <c r="I193" s="3">
        <v>25</v>
      </c>
      <c r="J193" s="3">
        <v>0</v>
      </c>
      <c r="K193" s="3">
        <f t="shared" si="20"/>
        <v>28</v>
      </c>
      <c r="L193" s="7">
        <v>62500</v>
      </c>
      <c r="M193" s="78">
        <v>2500</v>
      </c>
      <c r="N193" s="348">
        <f t="shared" si="21"/>
        <v>62500</v>
      </c>
      <c r="O193" s="78">
        <v>2500</v>
      </c>
      <c r="P193" s="8" t="s">
        <v>70</v>
      </c>
      <c r="Q193" s="119">
        <v>17000</v>
      </c>
      <c r="R193" s="1">
        <v>120</v>
      </c>
      <c r="S193" s="6"/>
      <c r="T193" s="6"/>
    </row>
    <row r="194" spans="1:20" x14ac:dyDescent="0.3">
      <c r="A194" s="6"/>
      <c r="B194" s="67"/>
      <c r="C194" s="6"/>
      <c r="D194" s="6"/>
      <c r="E194" s="6"/>
      <c r="F194" s="6"/>
      <c r="G194" s="6"/>
      <c r="H194" s="6"/>
      <c r="I194" s="6"/>
      <c r="J194" s="6"/>
      <c r="K194" s="6"/>
      <c r="L194" s="7"/>
      <c r="M194" s="76"/>
      <c r="N194" s="6"/>
      <c r="O194" s="7"/>
      <c r="P194" s="6"/>
      <c r="Q194" s="6"/>
      <c r="R194" s="1"/>
      <c r="S194" s="6"/>
      <c r="T194" s="6"/>
    </row>
    <row r="195" spans="1:20" x14ac:dyDescent="0.3">
      <c r="A195" s="6"/>
      <c r="B195" s="41" t="s">
        <v>3</v>
      </c>
      <c r="C195" s="47">
        <f t="shared" ref="C195:J195" si="22">SUM(C188:C194)</f>
        <v>384.8</v>
      </c>
      <c r="D195" s="47">
        <f t="shared" si="22"/>
        <v>0</v>
      </c>
      <c r="E195" s="47">
        <f t="shared" si="22"/>
        <v>0</v>
      </c>
      <c r="F195" s="7">
        <f t="shared" si="22"/>
        <v>0</v>
      </c>
      <c r="G195" s="47">
        <f t="shared" si="22"/>
        <v>384.8</v>
      </c>
      <c r="H195" s="7">
        <f t="shared" si="22"/>
        <v>39.799999999999997</v>
      </c>
      <c r="I195" s="7">
        <f t="shared" si="22"/>
        <v>330</v>
      </c>
      <c r="J195" s="7">
        <f t="shared" si="22"/>
        <v>15</v>
      </c>
      <c r="K195" s="47">
        <f>SUM(K188:K194)</f>
        <v>384.8</v>
      </c>
      <c r="L195" s="7">
        <f>SUM(L188:L194)</f>
        <v>930000</v>
      </c>
      <c r="M195" s="76">
        <f>SUM(M188:M194)/6</f>
        <v>2750</v>
      </c>
      <c r="N195" s="13">
        <f>SUM(N188:N194)</f>
        <v>930000</v>
      </c>
      <c r="O195" s="7">
        <f>SUM(O188:O194)/6</f>
        <v>2750</v>
      </c>
      <c r="P195" s="6" t="s">
        <v>70</v>
      </c>
      <c r="Q195" s="6">
        <v>15000</v>
      </c>
      <c r="R195" s="133">
        <f>SUM(R188:R194)</f>
        <v>1318</v>
      </c>
      <c r="S195" s="6"/>
      <c r="T195" s="6"/>
    </row>
    <row r="197" spans="1:20" x14ac:dyDescent="0.3">
      <c r="A197" s="16" t="s">
        <v>46</v>
      </c>
      <c r="I197" s="20"/>
      <c r="O197" s="419" t="str">
        <f>O156</f>
        <v>Sindang Dataran, 31 Desember 2023</v>
      </c>
      <c r="P197" s="419"/>
      <c r="Q197" s="419"/>
      <c r="R197" s="419"/>
      <c r="S197" s="419"/>
      <c r="T197" s="419"/>
    </row>
    <row r="198" spans="1:20" x14ac:dyDescent="0.3">
      <c r="B198" s="74" t="s">
        <v>324</v>
      </c>
      <c r="I198" s="20"/>
      <c r="L198" s="139"/>
      <c r="O198" s="419" t="s">
        <v>2</v>
      </c>
      <c r="P198" s="419"/>
      <c r="Q198" s="419"/>
      <c r="R198" s="419"/>
      <c r="S198" s="419"/>
      <c r="T198" s="419"/>
    </row>
    <row r="199" spans="1:20" x14ac:dyDescent="0.3">
      <c r="A199" s="74"/>
      <c r="B199" s="74" t="s">
        <v>434</v>
      </c>
      <c r="C199" s="112"/>
      <c r="D199" s="74"/>
      <c r="E199" s="74"/>
      <c r="F199" s="74"/>
    </row>
    <row r="200" spans="1:20" x14ac:dyDescent="0.3">
      <c r="A200" s="74"/>
      <c r="B200" s="74" t="s">
        <v>435</v>
      </c>
      <c r="C200" s="74"/>
      <c r="D200" s="74"/>
      <c r="E200" s="74"/>
      <c r="F200" s="74"/>
    </row>
    <row r="201" spans="1:20" x14ac:dyDescent="0.3">
      <c r="A201" s="74"/>
      <c r="B201" s="74"/>
      <c r="C201" s="74"/>
      <c r="D201" s="74"/>
      <c r="E201" s="74"/>
      <c r="F201" s="74"/>
      <c r="O201" s="428" t="str">
        <f>O160</f>
        <v>JATI PRIYANTO, SP</v>
      </c>
      <c r="P201" s="428"/>
      <c r="Q201" s="428"/>
      <c r="R201" s="428"/>
      <c r="S201" s="428"/>
      <c r="T201" s="428"/>
    </row>
    <row r="202" spans="1:20" x14ac:dyDescent="0.3">
      <c r="A202" s="74"/>
      <c r="B202" s="74"/>
      <c r="C202" s="74"/>
      <c r="D202" s="74"/>
      <c r="E202" s="74"/>
      <c r="F202" s="74"/>
      <c r="O202" s="419"/>
      <c r="P202" s="419"/>
      <c r="Q202" s="419"/>
      <c r="R202" s="419"/>
      <c r="S202" s="419"/>
      <c r="T202" s="419"/>
    </row>
    <row r="203" spans="1:20" x14ac:dyDescent="0.3">
      <c r="A203" s="74"/>
      <c r="B203" s="74"/>
      <c r="C203" s="74"/>
      <c r="D203" s="74"/>
      <c r="E203" s="74"/>
      <c r="F203" s="74"/>
      <c r="O203" s="70"/>
      <c r="P203" s="70"/>
      <c r="Q203" s="70"/>
      <c r="R203" s="70"/>
      <c r="S203" s="70"/>
      <c r="T203" s="70"/>
    </row>
    <row r="204" spans="1:20" x14ac:dyDescent="0.3">
      <c r="A204" s="74"/>
      <c r="B204" s="74"/>
      <c r="C204" s="74"/>
      <c r="D204" s="74"/>
      <c r="E204" s="74"/>
      <c r="F204" s="74"/>
      <c r="O204" s="70"/>
      <c r="P204" s="70"/>
      <c r="Q204" s="70"/>
      <c r="R204" s="70"/>
      <c r="S204" s="70"/>
      <c r="T204" s="70"/>
    </row>
    <row r="205" spans="1:20" x14ac:dyDescent="0.3">
      <c r="O205" s="70"/>
      <c r="P205" s="70"/>
      <c r="Q205" s="70"/>
      <c r="R205" s="70"/>
      <c r="S205" s="70"/>
      <c r="T205" s="70"/>
    </row>
    <row r="206" spans="1:20" x14ac:dyDescent="0.3">
      <c r="O206" s="70"/>
      <c r="P206" s="70"/>
      <c r="Q206" s="70"/>
      <c r="R206" s="70"/>
      <c r="S206" s="70"/>
      <c r="T206" s="70"/>
    </row>
    <row r="207" spans="1:20" x14ac:dyDescent="0.3">
      <c r="O207" s="70"/>
      <c r="P207" s="70"/>
      <c r="Q207" s="70"/>
      <c r="R207" s="70"/>
      <c r="S207" s="70"/>
      <c r="T207" s="70"/>
    </row>
    <row r="208" spans="1:20" x14ac:dyDescent="0.3">
      <c r="O208" s="70"/>
      <c r="P208" s="70"/>
      <c r="Q208" s="70"/>
      <c r="R208" s="70"/>
      <c r="S208" s="70"/>
      <c r="T208" s="70"/>
    </row>
    <row r="209" spans="1:20" x14ac:dyDescent="0.3">
      <c r="O209" s="70"/>
      <c r="P209" s="70"/>
      <c r="Q209" s="70"/>
      <c r="R209" s="70"/>
      <c r="S209" s="70"/>
      <c r="T209" s="70"/>
    </row>
    <row r="210" spans="1:20" x14ac:dyDescent="0.3">
      <c r="O210" s="70"/>
      <c r="P210" s="70"/>
      <c r="Q210" s="70"/>
      <c r="R210" s="70"/>
      <c r="S210" s="70"/>
      <c r="T210" s="70"/>
    </row>
    <row r="211" spans="1:20" x14ac:dyDescent="0.3">
      <c r="O211" s="70"/>
      <c r="P211" s="70"/>
      <c r="Q211" s="70"/>
      <c r="R211" s="70"/>
      <c r="S211" s="70"/>
      <c r="T211" s="70"/>
    </row>
    <row r="212" spans="1:20" x14ac:dyDescent="0.3">
      <c r="O212" s="70"/>
      <c r="P212" s="70"/>
      <c r="Q212" s="70"/>
      <c r="R212" s="70"/>
      <c r="S212" s="70"/>
      <c r="T212" s="70"/>
    </row>
    <row r="213" spans="1:20" x14ac:dyDescent="0.3">
      <c r="A213" s="16" t="s">
        <v>96</v>
      </c>
    </row>
    <row r="214" spans="1:20" x14ac:dyDescent="0.3">
      <c r="L214" s="17"/>
    </row>
    <row r="215" spans="1:20" x14ac:dyDescent="0.3">
      <c r="A215" s="441" t="s">
        <v>93</v>
      </c>
      <c r="B215" s="460"/>
      <c r="C215" s="460"/>
      <c r="D215" s="460"/>
      <c r="E215" s="460"/>
      <c r="F215" s="460"/>
      <c r="G215" s="460"/>
      <c r="H215" s="460"/>
      <c r="I215" s="460"/>
      <c r="J215" s="460"/>
      <c r="K215" s="460"/>
      <c r="L215" s="460"/>
      <c r="M215" s="460"/>
      <c r="N215" s="460"/>
      <c r="O215" s="460"/>
      <c r="P215" s="460"/>
      <c r="Q215" s="460"/>
      <c r="R215" s="460"/>
      <c r="S215" s="460"/>
      <c r="T215" s="447"/>
    </row>
    <row r="216" spans="1:20" x14ac:dyDescent="0.3">
      <c r="A216" s="444" t="s">
        <v>4</v>
      </c>
      <c r="B216" s="461"/>
      <c r="C216" s="461"/>
      <c r="D216" s="461"/>
      <c r="E216" s="461"/>
      <c r="F216" s="461"/>
      <c r="G216" s="461"/>
      <c r="H216" s="461"/>
      <c r="I216" s="461"/>
      <c r="J216" s="461"/>
      <c r="K216" s="461"/>
      <c r="L216" s="461"/>
      <c r="M216" s="461"/>
      <c r="N216" s="461"/>
      <c r="O216" s="461"/>
      <c r="P216" s="461"/>
      <c r="Q216" s="461"/>
      <c r="R216" s="461"/>
      <c r="S216" s="461"/>
      <c r="T216" s="445"/>
    </row>
    <row r="217" spans="1:20" ht="15" customHeight="1" x14ac:dyDescent="0.3">
      <c r="N217" s="18"/>
    </row>
    <row r="218" spans="1:20" ht="15" customHeight="1" x14ac:dyDescent="0.3">
      <c r="A218" s="19" t="s">
        <v>5</v>
      </c>
      <c r="B218" s="19"/>
      <c r="C218" s="19" t="s">
        <v>84</v>
      </c>
      <c r="D218" s="19"/>
      <c r="L218" s="20"/>
      <c r="N218" s="20"/>
      <c r="Q218" s="16" t="s">
        <v>42</v>
      </c>
      <c r="S218" s="16" t="str">
        <f>S175</f>
        <v>: 2023</v>
      </c>
    </row>
    <row r="219" spans="1:20" ht="15" customHeight="1" x14ac:dyDescent="0.3">
      <c r="A219" s="16" t="s">
        <v>9</v>
      </c>
      <c r="C219" s="16" t="str">
        <f>C176</f>
        <v>: SINDANG DATARAN</v>
      </c>
      <c r="Q219" s="16" t="s">
        <v>43</v>
      </c>
      <c r="S219" s="16" t="s">
        <v>45</v>
      </c>
    </row>
    <row r="220" spans="1:20" ht="15" customHeight="1" x14ac:dyDescent="0.3">
      <c r="A220" s="16" t="s">
        <v>6</v>
      </c>
      <c r="C220" s="16" t="s">
        <v>99</v>
      </c>
      <c r="Q220" s="16" t="s">
        <v>44</v>
      </c>
      <c r="S220" s="16" t="str">
        <f>S177</f>
        <v>: IV ( Empat )</v>
      </c>
    </row>
    <row r="221" spans="1:20" ht="15" customHeight="1" x14ac:dyDescent="0.3">
      <c r="A221" s="16" t="s">
        <v>7</v>
      </c>
      <c r="C221" s="16" t="s">
        <v>41</v>
      </c>
    </row>
    <row r="222" spans="1:20" ht="15" customHeight="1" x14ac:dyDescent="0.3"/>
    <row r="223" spans="1:20" x14ac:dyDescent="0.3">
      <c r="A223" s="424" t="s">
        <v>8</v>
      </c>
      <c r="B223" s="424" t="s">
        <v>91</v>
      </c>
      <c r="C223" s="22" t="s">
        <v>10</v>
      </c>
      <c r="D223" s="433" t="s">
        <v>15</v>
      </c>
      <c r="E223" s="422"/>
      <c r="F223" s="422"/>
      <c r="G223" s="422"/>
      <c r="H223" s="422"/>
      <c r="I223" s="422"/>
      <c r="J223" s="422"/>
      <c r="K223" s="423"/>
      <c r="L223" s="431" t="s">
        <v>28</v>
      </c>
      <c r="M223" s="432"/>
      <c r="N223" s="431" t="s">
        <v>28</v>
      </c>
      <c r="O223" s="432"/>
      <c r="P223" s="23"/>
      <c r="Q223" s="387"/>
      <c r="R223" s="421" t="s">
        <v>35</v>
      </c>
      <c r="S223" s="427"/>
      <c r="T223" s="424" t="s">
        <v>39</v>
      </c>
    </row>
    <row r="224" spans="1:20" x14ac:dyDescent="0.3">
      <c r="A224" s="425"/>
      <c r="B224" s="425"/>
      <c r="C224" s="24" t="s">
        <v>11</v>
      </c>
      <c r="D224" s="421" t="s">
        <v>16</v>
      </c>
      <c r="E224" s="422"/>
      <c r="F224" s="422"/>
      <c r="G224" s="423"/>
      <c r="H224" s="433" t="s">
        <v>23</v>
      </c>
      <c r="I224" s="422"/>
      <c r="J224" s="422"/>
      <c r="K224" s="423"/>
      <c r="L224" s="434" t="s">
        <v>29</v>
      </c>
      <c r="M224" s="435"/>
      <c r="N224" s="434" t="s">
        <v>29</v>
      </c>
      <c r="O224" s="435"/>
      <c r="P224" s="25"/>
      <c r="Q224" s="26" t="s">
        <v>416</v>
      </c>
      <c r="R224" s="429" t="s">
        <v>36</v>
      </c>
      <c r="S224" s="430"/>
      <c r="T224" s="425"/>
    </row>
    <row r="225" spans="1:22" x14ac:dyDescent="0.3">
      <c r="A225" s="425"/>
      <c r="B225" s="425"/>
      <c r="C225" s="26" t="s">
        <v>12</v>
      </c>
      <c r="D225" s="23"/>
      <c r="E225" s="27"/>
      <c r="F225" s="23"/>
      <c r="G225" s="23"/>
      <c r="H225" s="23"/>
      <c r="I225" s="23"/>
      <c r="J225" s="23"/>
      <c r="K225" s="23"/>
      <c r="L225" s="421" t="s">
        <v>30</v>
      </c>
      <c r="M225" s="427"/>
      <c r="N225" s="421" t="s">
        <v>30</v>
      </c>
      <c r="O225" s="427"/>
      <c r="P225" s="24" t="s">
        <v>34</v>
      </c>
      <c r="Q225" s="24" t="s">
        <v>417</v>
      </c>
      <c r="R225" s="22"/>
      <c r="S225" s="22"/>
      <c r="T225" s="425"/>
    </row>
    <row r="226" spans="1:22" x14ac:dyDescent="0.3">
      <c r="A226" s="425"/>
      <c r="B226" s="425"/>
      <c r="C226" s="26" t="s">
        <v>13</v>
      </c>
      <c r="D226" s="24" t="s">
        <v>17</v>
      </c>
      <c r="E226" s="28" t="s">
        <v>17</v>
      </c>
      <c r="F226" s="24" t="s">
        <v>20</v>
      </c>
      <c r="G226" s="24" t="s">
        <v>22</v>
      </c>
      <c r="H226" s="24" t="s">
        <v>24</v>
      </c>
      <c r="I226" s="24" t="s">
        <v>25</v>
      </c>
      <c r="J226" s="24" t="s">
        <v>26</v>
      </c>
      <c r="K226" s="24" t="s">
        <v>22</v>
      </c>
      <c r="L226" s="429" t="s">
        <v>14</v>
      </c>
      <c r="M226" s="430"/>
      <c r="N226" s="429" t="s">
        <v>33</v>
      </c>
      <c r="O226" s="430"/>
      <c r="P226" s="24" t="s">
        <v>28</v>
      </c>
      <c r="Q226" s="24" t="s">
        <v>418</v>
      </c>
      <c r="R226" s="24" t="s">
        <v>37</v>
      </c>
      <c r="S226" s="24" t="s">
        <v>38</v>
      </c>
      <c r="T226" s="425"/>
    </row>
    <row r="227" spans="1:22" x14ac:dyDescent="0.3">
      <c r="A227" s="425"/>
      <c r="B227" s="425"/>
      <c r="C227" s="26" t="s">
        <v>14</v>
      </c>
      <c r="D227" s="24" t="s">
        <v>18</v>
      </c>
      <c r="E227" s="28" t="s">
        <v>19</v>
      </c>
      <c r="F227" s="24" t="s">
        <v>21</v>
      </c>
      <c r="G227" s="24"/>
      <c r="H227" s="24"/>
      <c r="I227" s="24"/>
      <c r="J227" s="24" t="s">
        <v>27</v>
      </c>
      <c r="K227" s="24"/>
      <c r="L227" s="22" t="s">
        <v>22</v>
      </c>
      <c r="M227" s="22" t="s">
        <v>31</v>
      </c>
      <c r="N227" s="22" t="s">
        <v>22</v>
      </c>
      <c r="O227" s="22" t="s">
        <v>31</v>
      </c>
      <c r="P227" s="25"/>
      <c r="Q227" s="25"/>
      <c r="R227" s="25"/>
      <c r="S227" s="25"/>
      <c r="T227" s="425"/>
    </row>
    <row r="228" spans="1:22" x14ac:dyDescent="0.3">
      <c r="A228" s="426"/>
      <c r="B228" s="426"/>
      <c r="C228" s="29"/>
      <c r="D228" s="30"/>
      <c r="E228" s="31"/>
      <c r="F228" s="30"/>
      <c r="G228" s="30"/>
      <c r="H228" s="30"/>
      <c r="I228" s="30"/>
      <c r="J228" s="30"/>
      <c r="K228" s="30"/>
      <c r="L228" s="32" t="s">
        <v>29</v>
      </c>
      <c r="M228" s="33" t="s">
        <v>32</v>
      </c>
      <c r="N228" s="32" t="s">
        <v>29</v>
      </c>
      <c r="O228" s="33" t="s">
        <v>32</v>
      </c>
      <c r="P228" s="30"/>
      <c r="Q228" s="30"/>
      <c r="R228" s="30"/>
      <c r="S228" s="30"/>
      <c r="T228" s="426"/>
    </row>
    <row r="229" spans="1:22" x14ac:dyDescent="0.3">
      <c r="A229" s="8">
        <v>1</v>
      </c>
      <c r="B229" s="8">
        <v>2</v>
      </c>
      <c r="C229" s="8">
        <v>3</v>
      </c>
      <c r="D229" s="8">
        <v>4</v>
      </c>
      <c r="E229" s="8">
        <v>5</v>
      </c>
      <c r="F229" s="8">
        <v>6</v>
      </c>
      <c r="G229" s="8" t="s">
        <v>0</v>
      </c>
      <c r="H229" s="8">
        <v>8</v>
      </c>
      <c r="I229" s="8">
        <v>9</v>
      </c>
      <c r="J229" s="8">
        <v>10</v>
      </c>
      <c r="K229" s="8" t="s">
        <v>1</v>
      </c>
      <c r="L229" s="8">
        <v>12</v>
      </c>
      <c r="M229" s="8">
        <v>13</v>
      </c>
      <c r="N229" s="8">
        <v>14</v>
      </c>
      <c r="O229" s="8">
        <v>15</v>
      </c>
      <c r="P229" s="8">
        <v>16</v>
      </c>
      <c r="Q229" s="8"/>
      <c r="R229" s="8">
        <v>17</v>
      </c>
      <c r="S229" s="8">
        <v>18</v>
      </c>
      <c r="T229" s="8">
        <v>19</v>
      </c>
    </row>
    <row r="230" spans="1:22" ht="20.100000000000001" customHeight="1" x14ac:dyDescent="0.3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7"/>
      <c r="P230" s="6"/>
      <c r="Q230" s="6"/>
      <c r="R230" s="6"/>
      <c r="S230" s="6"/>
      <c r="T230" s="6"/>
    </row>
    <row r="231" spans="1:22" x14ac:dyDescent="0.3">
      <c r="A231" s="8">
        <v>1</v>
      </c>
      <c r="B231" s="67" t="s">
        <v>223</v>
      </c>
      <c r="C231" s="3">
        <v>28</v>
      </c>
      <c r="D231" s="3">
        <v>0</v>
      </c>
      <c r="E231" s="3">
        <v>0</v>
      </c>
      <c r="F231" s="3">
        <v>0</v>
      </c>
      <c r="G231" s="3">
        <f t="shared" ref="G231:G236" si="23">C231+E231-F231</f>
        <v>28</v>
      </c>
      <c r="H231" s="3">
        <v>17</v>
      </c>
      <c r="I231" s="3">
        <v>11</v>
      </c>
      <c r="J231" s="3">
        <v>0</v>
      </c>
      <c r="K231" s="3">
        <f t="shared" ref="K231:K236" si="24">H231+I231+J231</f>
        <v>28</v>
      </c>
      <c r="L231" s="58">
        <v>1200</v>
      </c>
      <c r="M231" s="58">
        <v>600</v>
      </c>
      <c r="N231" s="58">
        <f>O231*3</f>
        <v>2100</v>
      </c>
      <c r="O231" s="58">
        <v>700</v>
      </c>
      <c r="P231" s="8" t="s">
        <v>71</v>
      </c>
      <c r="Q231" s="8"/>
      <c r="R231" s="58">
        <v>80</v>
      </c>
      <c r="S231" s="6"/>
      <c r="T231" s="6"/>
      <c r="V231" s="16" t="s">
        <v>337</v>
      </c>
    </row>
    <row r="232" spans="1:22" x14ac:dyDescent="0.3">
      <c r="A232" s="8">
        <v>2</v>
      </c>
      <c r="B232" s="67" t="s">
        <v>224</v>
      </c>
      <c r="C232" s="3">
        <v>16</v>
      </c>
      <c r="D232" s="3">
        <v>0</v>
      </c>
      <c r="E232" s="3">
        <v>0</v>
      </c>
      <c r="F232" s="3">
        <v>0</v>
      </c>
      <c r="G232" s="3">
        <f t="shared" si="23"/>
        <v>16</v>
      </c>
      <c r="H232" s="3">
        <v>9</v>
      </c>
      <c r="I232" s="3">
        <v>7</v>
      </c>
      <c r="J232" s="3">
        <v>0</v>
      </c>
      <c r="K232" s="3">
        <f t="shared" si="24"/>
        <v>16</v>
      </c>
      <c r="L232" s="58">
        <v>0</v>
      </c>
      <c r="M232" s="58">
        <v>0</v>
      </c>
      <c r="N232" s="58">
        <f>O232*2</f>
        <v>0</v>
      </c>
      <c r="O232" s="58"/>
      <c r="P232" s="8" t="s">
        <v>71</v>
      </c>
      <c r="Q232" s="8"/>
      <c r="R232" s="58">
        <v>60</v>
      </c>
      <c r="S232" s="6"/>
      <c r="T232" s="6"/>
    </row>
    <row r="233" spans="1:22" x14ac:dyDescent="0.3">
      <c r="A233" s="8">
        <v>3</v>
      </c>
      <c r="B233" s="67" t="s">
        <v>225</v>
      </c>
      <c r="C233" s="3">
        <v>21</v>
      </c>
      <c r="D233" s="3">
        <v>0</v>
      </c>
      <c r="E233" s="3">
        <v>0</v>
      </c>
      <c r="F233" s="3">
        <v>0</v>
      </c>
      <c r="G233" s="3">
        <f t="shared" si="23"/>
        <v>21</v>
      </c>
      <c r="H233" s="3">
        <v>18</v>
      </c>
      <c r="I233" s="3">
        <v>3</v>
      </c>
      <c r="J233" s="3">
        <v>0</v>
      </c>
      <c r="K233" s="3">
        <f t="shared" si="24"/>
        <v>21</v>
      </c>
      <c r="L233" s="58"/>
      <c r="M233" s="58"/>
      <c r="N233" s="58">
        <v>0</v>
      </c>
      <c r="O233" s="58">
        <v>0</v>
      </c>
      <c r="P233" s="8" t="s">
        <v>71</v>
      </c>
      <c r="Q233" s="8"/>
      <c r="R233" s="58">
        <v>40</v>
      </c>
      <c r="S233" s="6"/>
      <c r="T233" s="6"/>
    </row>
    <row r="234" spans="1:22" x14ac:dyDescent="0.3">
      <c r="A234" s="8">
        <v>4</v>
      </c>
      <c r="B234" s="138" t="s">
        <v>226</v>
      </c>
      <c r="C234" s="3">
        <v>26</v>
      </c>
      <c r="D234" s="3">
        <v>0</v>
      </c>
      <c r="E234" s="3">
        <v>0</v>
      </c>
      <c r="F234" s="3">
        <v>0</v>
      </c>
      <c r="G234" s="3">
        <f t="shared" si="23"/>
        <v>26</v>
      </c>
      <c r="H234" s="3">
        <v>23</v>
      </c>
      <c r="I234" s="3">
        <v>3</v>
      </c>
      <c r="J234" s="3">
        <v>0</v>
      </c>
      <c r="K234" s="3">
        <f t="shared" si="24"/>
        <v>26</v>
      </c>
      <c r="L234" s="58"/>
      <c r="M234" s="58"/>
      <c r="N234" s="58">
        <v>0</v>
      </c>
      <c r="O234" s="58">
        <v>0</v>
      </c>
      <c r="P234" s="8" t="s">
        <v>71</v>
      </c>
      <c r="Q234" s="8"/>
      <c r="R234" s="58">
        <v>42</v>
      </c>
      <c r="S234" s="6"/>
      <c r="T234" s="6"/>
    </row>
    <row r="235" spans="1:22" x14ac:dyDescent="0.3">
      <c r="A235" s="8">
        <v>5</v>
      </c>
      <c r="B235" s="67" t="s">
        <v>227</v>
      </c>
      <c r="C235" s="3">
        <v>21</v>
      </c>
      <c r="D235" s="3">
        <v>0</v>
      </c>
      <c r="E235" s="3">
        <v>0</v>
      </c>
      <c r="F235" s="3">
        <v>0</v>
      </c>
      <c r="G235" s="3">
        <f t="shared" si="23"/>
        <v>21</v>
      </c>
      <c r="H235" s="3">
        <v>21</v>
      </c>
      <c r="I235" s="3">
        <v>0</v>
      </c>
      <c r="J235" s="3">
        <v>0</v>
      </c>
      <c r="K235" s="3">
        <f t="shared" si="24"/>
        <v>21</v>
      </c>
      <c r="L235" s="97"/>
      <c r="M235" s="116">
        <v>0</v>
      </c>
      <c r="N235" s="116">
        <v>0</v>
      </c>
      <c r="O235" s="116">
        <v>0</v>
      </c>
      <c r="P235" s="8" t="s">
        <v>71</v>
      </c>
      <c r="Q235" s="8"/>
      <c r="R235" s="58">
        <v>40</v>
      </c>
      <c r="S235" s="6"/>
      <c r="T235" s="6"/>
    </row>
    <row r="236" spans="1:22" x14ac:dyDescent="0.3">
      <c r="A236" s="8">
        <v>6</v>
      </c>
      <c r="B236" s="67" t="s">
        <v>228</v>
      </c>
      <c r="C236" s="3">
        <v>17</v>
      </c>
      <c r="D236" s="3">
        <v>0</v>
      </c>
      <c r="E236" s="3">
        <v>0</v>
      </c>
      <c r="F236" s="3">
        <v>0</v>
      </c>
      <c r="G236" s="3">
        <f t="shared" si="23"/>
        <v>17</v>
      </c>
      <c r="H236" s="3">
        <v>15</v>
      </c>
      <c r="I236" s="3">
        <v>2</v>
      </c>
      <c r="J236" s="3">
        <v>0</v>
      </c>
      <c r="K236" s="3">
        <f t="shared" si="24"/>
        <v>17</v>
      </c>
      <c r="L236" s="58"/>
      <c r="M236" s="58"/>
      <c r="N236" s="58">
        <v>0</v>
      </c>
      <c r="O236" s="58">
        <v>0</v>
      </c>
      <c r="P236" s="8" t="s">
        <v>71</v>
      </c>
      <c r="Q236" s="8"/>
      <c r="R236" s="58">
        <v>32</v>
      </c>
      <c r="S236" s="6"/>
      <c r="T236" s="6"/>
    </row>
    <row r="237" spans="1:22" x14ac:dyDescent="0.3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6"/>
      <c r="M237" s="66"/>
      <c r="N237" s="66"/>
      <c r="O237" s="116">
        <f>M237</f>
        <v>0</v>
      </c>
      <c r="P237" s="8"/>
      <c r="Q237" s="8"/>
      <c r="R237" s="6"/>
      <c r="S237" s="6"/>
      <c r="T237" s="6"/>
    </row>
    <row r="238" spans="1:22" x14ac:dyDescent="0.3">
      <c r="A238" s="6"/>
      <c r="B238" s="41" t="s">
        <v>3</v>
      </c>
      <c r="C238" s="7">
        <f t="shared" ref="C238:J238" si="25">SUM(C231:C237)</f>
        <v>129</v>
      </c>
      <c r="D238" s="47">
        <f t="shared" si="25"/>
        <v>0</v>
      </c>
      <c r="E238" s="47">
        <f t="shared" si="25"/>
        <v>0</v>
      </c>
      <c r="F238" s="7">
        <f t="shared" si="25"/>
        <v>0</v>
      </c>
      <c r="G238" s="7">
        <f t="shared" si="25"/>
        <v>129</v>
      </c>
      <c r="H238" s="7">
        <f t="shared" si="25"/>
        <v>103</v>
      </c>
      <c r="I238" s="7">
        <f t="shared" si="25"/>
        <v>26</v>
      </c>
      <c r="J238" s="7">
        <f t="shared" si="25"/>
        <v>0</v>
      </c>
      <c r="K238" s="7">
        <f>SUM(K231:K237)</f>
        <v>129</v>
      </c>
      <c r="L238" s="69">
        <f>SUM(L231:L237)</f>
        <v>1200</v>
      </c>
      <c r="M238" s="69">
        <v>600</v>
      </c>
      <c r="N238" s="69">
        <f>SUM(N231:N237)</f>
        <v>2100</v>
      </c>
      <c r="O238" s="58">
        <f>SUM(O231:O236)</f>
        <v>700</v>
      </c>
      <c r="P238" s="8" t="s">
        <v>71</v>
      </c>
      <c r="Q238" s="8"/>
      <c r="R238" s="40">
        <f>SUM(R231:R237)</f>
        <v>294</v>
      </c>
      <c r="S238" s="63"/>
      <c r="T238" s="6"/>
    </row>
    <row r="240" spans="1:22" x14ac:dyDescent="0.3">
      <c r="A240" s="16" t="s">
        <v>46</v>
      </c>
      <c r="O240" s="419" t="str">
        <f>O197</f>
        <v>Sindang Dataran, 31 Desember 2023</v>
      </c>
      <c r="P240" s="419"/>
      <c r="Q240" s="419"/>
      <c r="R240" s="419"/>
      <c r="S240" s="419"/>
      <c r="T240" s="419"/>
    </row>
    <row r="241" spans="15:20" x14ac:dyDescent="0.3">
      <c r="O241" s="419" t="s">
        <v>2</v>
      </c>
      <c r="P241" s="419"/>
      <c r="Q241" s="419"/>
      <c r="R241" s="419"/>
      <c r="S241" s="419"/>
      <c r="T241" s="419"/>
    </row>
    <row r="244" spans="15:20" x14ac:dyDescent="0.3">
      <c r="O244" s="428" t="str">
        <f>O201</f>
        <v>JATI PRIYANTO, SP</v>
      </c>
      <c r="P244" s="428"/>
      <c r="Q244" s="428"/>
      <c r="R244" s="428"/>
      <c r="S244" s="428"/>
      <c r="T244" s="428"/>
    </row>
    <row r="245" spans="15:20" x14ac:dyDescent="0.3">
      <c r="O245" s="419"/>
      <c r="P245" s="419"/>
      <c r="Q245" s="419"/>
      <c r="R245" s="419"/>
      <c r="S245" s="419"/>
      <c r="T245" s="419"/>
    </row>
    <row r="246" spans="15:20" x14ac:dyDescent="0.3">
      <c r="O246" s="70"/>
      <c r="P246" s="70"/>
      <c r="Q246" s="70"/>
      <c r="R246" s="70"/>
      <c r="S246" s="70"/>
      <c r="T246" s="70"/>
    </row>
    <row r="247" spans="15:20" x14ac:dyDescent="0.3">
      <c r="O247" s="70"/>
      <c r="P247" s="70"/>
      <c r="Q247" s="70"/>
      <c r="R247" s="70"/>
      <c r="S247" s="70"/>
      <c r="T247" s="70"/>
    </row>
    <row r="248" spans="15:20" x14ac:dyDescent="0.3">
      <c r="O248" s="70"/>
      <c r="P248" s="70"/>
      <c r="Q248" s="70"/>
      <c r="R248" s="70"/>
      <c r="S248" s="70"/>
      <c r="T248" s="70"/>
    </row>
    <row r="249" spans="15:20" x14ac:dyDescent="0.3">
      <c r="O249" s="70"/>
      <c r="P249" s="70"/>
      <c r="Q249" s="70"/>
      <c r="R249" s="70"/>
      <c r="S249" s="70"/>
      <c r="T249" s="70"/>
    </row>
    <row r="250" spans="15:20" x14ac:dyDescent="0.3">
      <c r="O250" s="70"/>
      <c r="P250" s="70"/>
      <c r="Q250" s="70"/>
      <c r="R250" s="70"/>
      <c r="S250" s="70"/>
      <c r="T250" s="70"/>
    </row>
    <row r="251" spans="15:20" x14ac:dyDescent="0.3">
      <c r="O251" s="70"/>
      <c r="P251" s="70"/>
      <c r="Q251" s="70"/>
      <c r="R251" s="70"/>
      <c r="S251" s="70"/>
      <c r="T251" s="70"/>
    </row>
    <row r="252" spans="15:20" x14ac:dyDescent="0.3">
      <c r="O252" s="70"/>
      <c r="P252" s="70"/>
      <c r="Q252" s="70"/>
      <c r="R252" s="70"/>
      <c r="S252" s="70"/>
      <c r="T252" s="70"/>
    </row>
    <row r="253" spans="15:20" x14ac:dyDescent="0.3">
      <c r="O253" s="70"/>
      <c r="P253" s="70"/>
      <c r="Q253" s="70"/>
      <c r="R253" s="70"/>
      <c r="S253" s="70"/>
      <c r="T253" s="70"/>
    </row>
    <row r="254" spans="15:20" x14ac:dyDescent="0.3">
      <c r="O254" s="70"/>
      <c r="P254" s="70"/>
      <c r="Q254" s="70"/>
      <c r="R254" s="70"/>
      <c r="S254" s="70"/>
      <c r="T254" s="70"/>
    </row>
    <row r="255" spans="15:20" x14ac:dyDescent="0.3">
      <c r="O255" s="70"/>
      <c r="P255" s="70"/>
      <c r="Q255" s="70"/>
      <c r="R255" s="70"/>
      <c r="S255" s="70"/>
      <c r="T255" s="70"/>
    </row>
    <row r="257" spans="1:20" x14ac:dyDescent="0.3">
      <c r="A257" s="16" t="s">
        <v>96</v>
      </c>
    </row>
    <row r="258" spans="1:20" x14ac:dyDescent="0.3">
      <c r="L258" s="17"/>
    </row>
    <row r="259" spans="1:20" x14ac:dyDescent="0.3">
      <c r="A259" s="441" t="s">
        <v>93</v>
      </c>
      <c r="B259" s="460"/>
      <c r="C259" s="460"/>
      <c r="D259" s="460"/>
      <c r="E259" s="460"/>
      <c r="F259" s="460"/>
      <c r="G259" s="460"/>
      <c r="H259" s="460"/>
      <c r="I259" s="460"/>
      <c r="J259" s="460"/>
      <c r="K259" s="460"/>
      <c r="L259" s="460"/>
      <c r="M259" s="460"/>
      <c r="N259" s="460"/>
      <c r="O259" s="460"/>
      <c r="P259" s="460"/>
      <c r="Q259" s="460"/>
      <c r="R259" s="460"/>
      <c r="S259" s="460"/>
      <c r="T259" s="447"/>
    </row>
    <row r="260" spans="1:20" x14ac:dyDescent="0.3">
      <c r="A260" s="444" t="s">
        <v>4</v>
      </c>
      <c r="B260" s="461"/>
      <c r="C260" s="461"/>
      <c r="D260" s="461"/>
      <c r="E260" s="461"/>
      <c r="F260" s="461"/>
      <c r="G260" s="461"/>
      <c r="H260" s="461"/>
      <c r="I260" s="461"/>
      <c r="J260" s="461"/>
      <c r="K260" s="461"/>
      <c r="L260" s="461"/>
      <c r="M260" s="461"/>
      <c r="N260" s="461"/>
      <c r="O260" s="461"/>
      <c r="P260" s="461"/>
      <c r="Q260" s="461"/>
      <c r="R260" s="461"/>
      <c r="S260" s="461"/>
      <c r="T260" s="445"/>
    </row>
    <row r="261" spans="1:20" ht="20.100000000000001" customHeight="1" x14ac:dyDescent="0.3">
      <c r="N261" s="18"/>
    </row>
    <row r="262" spans="1:20" ht="20.100000000000001" customHeight="1" x14ac:dyDescent="0.3">
      <c r="A262" s="19" t="s">
        <v>5</v>
      </c>
      <c r="B262" s="19"/>
      <c r="C262" s="19" t="s">
        <v>85</v>
      </c>
      <c r="D262" s="19"/>
      <c r="L262" s="20"/>
      <c r="N262" s="20"/>
      <c r="Q262" s="16" t="s">
        <v>42</v>
      </c>
      <c r="S262" s="16" t="str">
        <f>S218</f>
        <v>: 2023</v>
      </c>
    </row>
    <row r="263" spans="1:20" ht="20.100000000000001" customHeight="1" x14ac:dyDescent="0.3">
      <c r="A263" s="16" t="s">
        <v>9</v>
      </c>
      <c r="C263" s="16" t="str">
        <f>C219</f>
        <v>: SINDANG DATARAN</v>
      </c>
      <c r="Q263" s="16" t="s">
        <v>43</v>
      </c>
      <c r="S263" s="16" t="s">
        <v>45</v>
      </c>
    </row>
    <row r="264" spans="1:20" ht="20.100000000000001" customHeight="1" x14ac:dyDescent="0.3">
      <c r="A264" s="16" t="s">
        <v>6</v>
      </c>
      <c r="C264" s="16" t="s">
        <v>99</v>
      </c>
      <c r="Q264" s="16" t="s">
        <v>44</v>
      </c>
      <c r="S264" s="16" t="str">
        <f>S220</f>
        <v>: IV ( Empat )</v>
      </c>
    </row>
    <row r="265" spans="1:20" x14ac:dyDescent="0.3">
      <c r="A265" s="16" t="s">
        <v>7</v>
      </c>
      <c r="C265" s="16" t="s">
        <v>41</v>
      </c>
    </row>
    <row r="267" spans="1:20" x14ac:dyDescent="0.3">
      <c r="A267" s="424" t="s">
        <v>8</v>
      </c>
      <c r="B267" s="424" t="s">
        <v>91</v>
      </c>
      <c r="C267" s="22" t="s">
        <v>10</v>
      </c>
      <c r="D267" s="433" t="s">
        <v>15</v>
      </c>
      <c r="E267" s="422"/>
      <c r="F267" s="422"/>
      <c r="G267" s="422"/>
      <c r="H267" s="422"/>
      <c r="I267" s="422"/>
      <c r="J267" s="422"/>
      <c r="K267" s="423"/>
      <c r="L267" s="431" t="s">
        <v>28</v>
      </c>
      <c r="M267" s="432"/>
      <c r="N267" s="431" t="s">
        <v>28</v>
      </c>
      <c r="O267" s="432"/>
      <c r="P267" s="23"/>
      <c r="Q267" s="387"/>
      <c r="R267" s="421" t="s">
        <v>35</v>
      </c>
      <c r="S267" s="427"/>
      <c r="T267" s="424" t="s">
        <v>39</v>
      </c>
    </row>
    <row r="268" spans="1:20" x14ac:dyDescent="0.3">
      <c r="A268" s="425"/>
      <c r="B268" s="425"/>
      <c r="C268" s="24" t="s">
        <v>11</v>
      </c>
      <c r="D268" s="421" t="s">
        <v>16</v>
      </c>
      <c r="E268" s="422"/>
      <c r="F268" s="422"/>
      <c r="G268" s="423"/>
      <c r="H268" s="433" t="s">
        <v>23</v>
      </c>
      <c r="I268" s="422"/>
      <c r="J268" s="422"/>
      <c r="K268" s="423"/>
      <c r="L268" s="434" t="s">
        <v>29</v>
      </c>
      <c r="M268" s="435"/>
      <c r="N268" s="434" t="s">
        <v>29</v>
      </c>
      <c r="O268" s="435"/>
      <c r="P268" s="25"/>
      <c r="Q268" s="26" t="s">
        <v>416</v>
      </c>
      <c r="R268" s="429" t="s">
        <v>36</v>
      </c>
      <c r="S268" s="430"/>
      <c r="T268" s="425"/>
    </row>
    <row r="269" spans="1:20" x14ac:dyDescent="0.3">
      <c r="A269" s="425"/>
      <c r="B269" s="425"/>
      <c r="C269" s="26" t="s">
        <v>12</v>
      </c>
      <c r="D269" s="23"/>
      <c r="E269" s="27"/>
      <c r="F269" s="23"/>
      <c r="G269" s="23"/>
      <c r="H269" s="23"/>
      <c r="I269" s="23"/>
      <c r="J269" s="23"/>
      <c r="K269" s="23"/>
      <c r="L269" s="421" t="s">
        <v>30</v>
      </c>
      <c r="M269" s="427"/>
      <c r="N269" s="421" t="s">
        <v>30</v>
      </c>
      <c r="O269" s="427"/>
      <c r="P269" s="24" t="s">
        <v>34</v>
      </c>
      <c r="Q269" s="24" t="s">
        <v>417</v>
      </c>
      <c r="R269" s="22"/>
      <c r="S269" s="22"/>
      <c r="T269" s="425"/>
    </row>
    <row r="270" spans="1:20" x14ac:dyDescent="0.3">
      <c r="A270" s="425"/>
      <c r="B270" s="425"/>
      <c r="C270" s="26" t="s">
        <v>13</v>
      </c>
      <c r="D270" s="24" t="s">
        <v>17</v>
      </c>
      <c r="E270" s="28" t="s">
        <v>17</v>
      </c>
      <c r="F270" s="24" t="s">
        <v>20</v>
      </c>
      <c r="G270" s="24" t="s">
        <v>22</v>
      </c>
      <c r="H270" s="24" t="s">
        <v>24</v>
      </c>
      <c r="I270" s="24" t="s">
        <v>25</v>
      </c>
      <c r="J270" s="24" t="s">
        <v>26</v>
      </c>
      <c r="K270" s="24" t="s">
        <v>22</v>
      </c>
      <c r="L270" s="429" t="s">
        <v>14</v>
      </c>
      <c r="M270" s="430"/>
      <c r="N270" s="429" t="s">
        <v>33</v>
      </c>
      <c r="O270" s="430"/>
      <c r="P270" s="24" t="s">
        <v>28</v>
      </c>
      <c r="Q270" s="24" t="s">
        <v>418</v>
      </c>
      <c r="R270" s="24" t="s">
        <v>37</v>
      </c>
      <c r="S270" s="24" t="s">
        <v>38</v>
      </c>
      <c r="T270" s="425"/>
    </row>
    <row r="271" spans="1:20" x14ac:dyDescent="0.3">
      <c r="A271" s="425"/>
      <c r="B271" s="425"/>
      <c r="C271" s="26" t="s">
        <v>14</v>
      </c>
      <c r="D271" s="24" t="s">
        <v>18</v>
      </c>
      <c r="E271" s="28" t="s">
        <v>19</v>
      </c>
      <c r="F271" s="24" t="s">
        <v>21</v>
      </c>
      <c r="G271" s="24"/>
      <c r="H271" s="24"/>
      <c r="I271" s="24"/>
      <c r="J271" s="24" t="s">
        <v>27</v>
      </c>
      <c r="K271" s="24"/>
      <c r="L271" s="22" t="s">
        <v>22</v>
      </c>
      <c r="M271" s="22" t="s">
        <v>31</v>
      </c>
      <c r="N271" s="22" t="s">
        <v>22</v>
      </c>
      <c r="O271" s="22" t="s">
        <v>31</v>
      </c>
      <c r="P271" s="25"/>
      <c r="Q271" s="25"/>
      <c r="R271" s="25"/>
      <c r="S271" s="25"/>
      <c r="T271" s="425"/>
    </row>
    <row r="272" spans="1:20" x14ac:dyDescent="0.3">
      <c r="A272" s="426"/>
      <c r="B272" s="426"/>
      <c r="C272" s="29"/>
      <c r="D272" s="30"/>
      <c r="E272" s="31"/>
      <c r="F272" s="30"/>
      <c r="G272" s="30"/>
      <c r="H272" s="30"/>
      <c r="I272" s="30"/>
      <c r="J272" s="30"/>
      <c r="K272" s="30"/>
      <c r="L272" s="32" t="s">
        <v>29</v>
      </c>
      <c r="M272" s="33" t="s">
        <v>32</v>
      </c>
      <c r="N272" s="32" t="s">
        <v>29</v>
      </c>
      <c r="O272" s="33" t="s">
        <v>32</v>
      </c>
      <c r="P272" s="30"/>
      <c r="Q272" s="30"/>
      <c r="R272" s="30"/>
      <c r="S272" s="30"/>
      <c r="T272" s="426"/>
    </row>
    <row r="273" spans="1:20" x14ac:dyDescent="0.3">
      <c r="A273" s="8">
        <v>1</v>
      </c>
      <c r="B273" s="8">
        <v>2</v>
      </c>
      <c r="C273" s="8">
        <v>3</v>
      </c>
      <c r="D273" s="8">
        <v>4</v>
      </c>
      <c r="E273" s="8">
        <v>5</v>
      </c>
      <c r="F273" s="8">
        <v>6</v>
      </c>
      <c r="G273" s="8" t="s">
        <v>0</v>
      </c>
      <c r="H273" s="8">
        <v>8</v>
      </c>
      <c r="I273" s="8">
        <v>9</v>
      </c>
      <c r="J273" s="8">
        <v>10</v>
      </c>
      <c r="K273" s="8" t="s">
        <v>1</v>
      </c>
      <c r="L273" s="8">
        <v>12</v>
      </c>
      <c r="M273" s="8">
        <v>13</v>
      </c>
      <c r="N273" s="8">
        <v>14</v>
      </c>
      <c r="O273" s="8">
        <v>15</v>
      </c>
      <c r="P273" s="8">
        <v>16</v>
      </c>
      <c r="Q273" s="8"/>
      <c r="R273" s="8">
        <v>17</v>
      </c>
      <c r="S273" s="8">
        <v>18</v>
      </c>
      <c r="T273" s="8">
        <v>19</v>
      </c>
    </row>
    <row r="274" spans="1:20" ht="20.100000000000001" customHeight="1" x14ac:dyDescent="0.3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7"/>
      <c r="P274" s="6"/>
      <c r="Q274" s="6"/>
      <c r="R274" s="6"/>
      <c r="S274" s="6"/>
      <c r="T274" s="6"/>
    </row>
    <row r="275" spans="1:20" x14ac:dyDescent="0.3">
      <c r="A275" s="8">
        <v>1</v>
      </c>
      <c r="B275" s="67" t="s">
        <v>223</v>
      </c>
      <c r="C275" s="64">
        <v>0.5</v>
      </c>
      <c r="D275" s="3">
        <v>0</v>
      </c>
      <c r="E275" s="3">
        <v>0</v>
      </c>
      <c r="F275" s="3">
        <v>0</v>
      </c>
      <c r="G275" s="3">
        <f>C275+E275-F275</f>
        <v>0.5</v>
      </c>
      <c r="H275" s="3">
        <v>0</v>
      </c>
      <c r="I275" s="3">
        <v>0</v>
      </c>
      <c r="J275" s="64">
        <v>0.5</v>
      </c>
      <c r="K275" s="64">
        <f t="shared" ref="K275:K280" si="26">H275+I275+J275</f>
        <v>0.5</v>
      </c>
      <c r="L275" s="3">
        <v>0</v>
      </c>
      <c r="M275" s="3">
        <v>0</v>
      </c>
      <c r="N275" s="3">
        <v>0</v>
      </c>
      <c r="O275" s="3">
        <f>M275</f>
        <v>0</v>
      </c>
      <c r="P275" s="8" t="s">
        <v>66</v>
      </c>
      <c r="Q275" s="8"/>
      <c r="R275" s="303">
        <v>10</v>
      </c>
      <c r="S275" s="6"/>
      <c r="T275" s="6"/>
    </row>
    <row r="276" spans="1:20" x14ac:dyDescent="0.3">
      <c r="A276" s="8">
        <v>2</v>
      </c>
      <c r="B276" s="67" t="s">
        <v>224</v>
      </c>
      <c r="C276" s="3">
        <v>1</v>
      </c>
      <c r="D276" s="3">
        <v>0</v>
      </c>
      <c r="E276" s="3">
        <v>0</v>
      </c>
      <c r="F276" s="3">
        <v>0</v>
      </c>
      <c r="G276" s="3">
        <f>C276+E276-F276</f>
        <v>1</v>
      </c>
      <c r="H276" s="3">
        <v>0</v>
      </c>
      <c r="I276" s="3">
        <v>1</v>
      </c>
      <c r="J276" s="3">
        <v>0</v>
      </c>
      <c r="K276" s="64">
        <f>H276+I276+J276</f>
        <v>1</v>
      </c>
      <c r="L276" s="58">
        <f>I276*M276</f>
        <v>360</v>
      </c>
      <c r="M276" s="58">
        <v>360</v>
      </c>
      <c r="N276" s="58">
        <f>I276*O276</f>
        <v>360</v>
      </c>
      <c r="O276" s="3">
        <v>360</v>
      </c>
      <c r="P276" s="8" t="s">
        <v>66</v>
      </c>
      <c r="Q276" s="8">
        <v>8000</v>
      </c>
      <c r="R276" s="303">
        <v>15</v>
      </c>
      <c r="S276" s="6"/>
      <c r="T276" s="6"/>
    </row>
    <row r="277" spans="1:20" x14ac:dyDescent="0.3">
      <c r="A277" s="8">
        <v>3</v>
      </c>
      <c r="B277" s="67" t="s">
        <v>225</v>
      </c>
      <c r="C277" s="64">
        <v>0.5</v>
      </c>
      <c r="D277" s="3">
        <v>0</v>
      </c>
      <c r="E277" s="3">
        <v>0</v>
      </c>
      <c r="F277" s="3">
        <v>0</v>
      </c>
      <c r="G277" s="64">
        <v>0.5</v>
      </c>
      <c r="H277" s="3">
        <v>0</v>
      </c>
      <c r="I277" s="3">
        <v>0</v>
      </c>
      <c r="J277" s="64">
        <v>0.5</v>
      </c>
      <c r="K277" s="64">
        <f t="shared" si="26"/>
        <v>0.5</v>
      </c>
      <c r="L277" s="3">
        <v>0</v>
      </c>
      <c r="M277" s="3">
        <v>0</v>
      </c>
      <c r="N277" s="3">
        <v>0</v>
      </c>
      <c r="O277" s="3">
        <f>M277</f>
        <v>0</v>
      </c>
      <c r="P277" s="8" t="s">
        <v>66</v>
      </c>
      <c r="Q277" s="8"/>
      <c r="R277" s="304">
        <v>5</v>
      </c>
      <c r="S277" s="6"/>
      <c r="T277" s="6"/>
    </row>
    <row r="278" spans="1:20" x14ac:dyDescent="0.3">
      <c r="A278" s="8">
        <v>4</v>
      </c>
      <c r="B278" s="138" t="s">
        <v>226</v>
      </c>
      <c r="C278" s="3">
        <v>1</v>
      </c>
      <c r="D278" s="3">
        <v>0</v>
      </c>
      <c r="E278" s="3">
        <v>0</v>
      </c>
      <c r="F278" s="3">
        <v>0</v>
      </c>
      <c r="G278" s="3">
        <f>C278+E278-F278</f>
        <v>1</v>
      </c>
      <c r="H278" s="3">
        <v>0</v>
      </c>
      <c r="I278" s="3">
        <v>0</v>
      </c>
      <c r="J278" s="3">
        <v>1</v>
      </c>
      <c r="K278" s="64">
        <f t="shared" si="26"/>
        <v>1</v>
      </c>
      <c r="L278" s="3">
        <v>0</v>
      </c>
      <c r="M278" s="3">
        <v>0</v>
      </c>
      <c r="N278" s="3">
        <v>0</v>
      </c>
      <c r="O278" s="3">
        <f>M278</f>
        <v>0</v>
      </c>
      <c r="P278" s="8" t="s">
        <v>66</v>
      </c>
      <c r="Q278" s="8"/>
      <c r="R278" s="303">
        <v>30</v>
      </c>
      <c r="S278" s="6"/>
      <c r="T278" s="6"/>
    </row>
    <row r="279" spans="1:20" x14ac:dyDescent="0.3">
      <c r="A279" s="8">
        <v>5</v>
      </c>
      <c r="B279" s="67" t="s">
        <v>227</v>
      </c>
      <c r="C279" s="3">
        <v>1</v>
      </c>
      <c r="D279" s="3">
        <v>0</v>
      </c>
      <c r="E279" s="3">
        <v>0</v>
      </c>
      <c r="F279" s="3">
        <v>0</v>
      </c>
      <c r="G279" s="3">
        <f>C279+E279-F279</f>
        <v>1</v>
      </c>
      <c r="H279" s="3">
        <v>0</v>
      </c>
      <c r="I279" s="3">
        <v>0</v>
      </c>
      <c r="J279" s="3">
        <v>1</v>
      </c>
      <c r="K279" s="64">
        <f t="shared" si="26"/>
        <v>1</v>
      </c>
      <c r="L279" s="3">
        <v>0</v>
      </c>
      <c r="M279" s="3">
        <v>0</v>
      </c>
      <c r="N279" s="3">
        <v>0</v>
      </c>
      <c r="O279" s="3">
        <f>M279</f>
        <v>0</v>
      </c>
      <c r="P279" s="8" t="s">
        <v>66</v>
      </c>
      <c r="Q279" s="8"/>
      <c r="R279" s="59">
        <v>10</v>
      </c>
      <c r="S279" s="6"/>
      <c r="T279" s="6"/>
    </row>
    <row r="280" spans="1:20" x14ac:dyDescent="0.3">
      <c r="A280" s="8">
        <v>6</v>
      </c>
      <c r="B280" s="67" t="s">
        <v>228</v>
      </c>
      <c r="C280" s="3">
        <v>0</v>
      </c>
      <c r="D280" s="3">
        <v>0</v>
      </c>
      <c r="E280" s="3">
        <v>0</v>
      </c>
      <c r="F280" s="3">
        <v>0</v>
      </c>
      <c r="G280" s="3">
        <f>C280+E280-F280</f>
        <v>0</v>
      </c>
      <c r="H280" s="3">
        <v>0</v>
      </c>
      <c r="I280" s="3">
        <v>0</v>
      </c>
      <c r="J280" s="3">
        <v>0</v>
      </c>
      <c r="K280" s="64">
        <f t="shared" si="26"/>
        <v>0</v>
      </c>
      <c r="L280" s="3">
        <v>0</v>
      </c>
      <c r="M280" s="3">
        <v>0</v>
      </c>
      <c r="N280" s="3">
        <v>0</v>
      </c>
      <c r="O280" s="3">
        <f>M280</f>
        <v>0</v>
      </c>
      <c r="P280" s="8" t="s">
        <v>66</v>
      </c>
      <c r="Q280" s="8"/>
      <c r="R280" s="3">
        <v>0</v>
      </c>
      <c r="S280" s="6"/>
      <c r="T280" s="6"/>
    </row>
    <row r="281" spans="1:20" x14ac:dyDescent="0.3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3">
        <f>M281</f>
        <v>0</v>
      </c>
      <c r="P281" s="8"/>
      <c r="Q281" s="8"/>
      <c r="R281" s="8"/>
      <c r="S281" s="6"/>
      <c r="T281" s="6"/>
    </row>
    <row r="282" spans="1:20" x14ac:dyDescent="0.3">
      <c r="A282" s="6"/>
      <c r="B282" s="41" t="s">
        <v>3</v>
      </c>
      <c r="C282" s="7">
        <f t="shared" ref="C282:K282" si="27">SUM(C275:C281)</f>
        <v>4</v>
      </c>
      <c r="D282" s="47">
        <f t="shared" si="27"/>
        <v>0</v>
      </c>
      <c r="E282" s="47">
        <f t="shared" si="27"/>
        <v>0</v>
      </c>
      <c r="F282" s="3">
        <v>0</v>
      </c>
      <c r="G282" s="7">
        <f t="shared" si="27"/>
        <v>4</v>
      </c>
      <c r="H282" s="3">
        <v>0</v>
      </c>
      <c r="I282" s="7">
        <f t="shared" si="27"/>
        <v>1</v>
      </c>
      <c r="J282" s="7">
        <f t="shared" si="27"/>
        <v>3</v>
      </c>
      <c r="K282" s="7">
        <f t="shared" si="27"/>
        <v>4</v>
      </c>
      <c r="L282" s="3">
        <f>SUM(L275:L281)</f>
        <v>360</v>
      </c>
      <c r="M282" s="3">
        <f>SUM(M275:M280)/1</f>
        <v>360</v>
      </c>
      <c r="N282" s="3">
        <f>SUM(N276:N281)</f>
        <v>360</v>
      </c>
      <c r="O282" s="3">
        <f>SUM(O275:O280)/1</f>
        <v>360</v>
      </c>
      <c r="P282" s="8" t="s">
        <v>66</v>
      </c>
      <c r="Q282" s="8">
        <v>8000</v>
      </c>
      <c r="R282" s="15">
        <f>SUM(R275:R281)</f>
        <v>70</v>
      </c>
      <c r="S282" s="63"/>
      <c r="T282" s="6"/>
    </row>
    <row r="283" spans="1:20" x14ac:dyDescent="0.3">
      <c r="L283" s="71"/>
    </row>
    <row r="284" spans="1:20" x14ac:dyDescent="0.3">
      <c r="A284" s="16" t="s">
        <v>46</v>
      </c>
      <c r="O284" s="419" t="str">
        <f>O240</f>
        <v>Sindang Dataran, 31 Desember 2023</v>
      </c>
      <c r="P284" s="419"/>
      <c r="Q284" s="419"/>
      <c r="R284" s="419"/>
      <c r="S284" s="419"/>
      <c r="T284" s="419"/>
    </row>
    <row r="285" spans="1:20" x14ac:dyDescent="0.3">
      <c r="O285" s="419" t="s">
        <v>2</v>
      </c>
      <c r="P285" s="419"/>
      <c r="Q285" s="419"/>
      <c r="R285" s="419"/>
      <c r="S285" s="419"/>
      <c r="T285" s="419"/>
    </row>
    <row r="288" spans="1:20" x14ac:dyDescent="0.3">
      <c r="O288" s="428" t="str">
        <f>O244</f>
        <v>JATI PRIYANTO, SP</v>
      </c>
      <c r="P288" s="428"/>
      <c r="Q288" s="428"/>
      <c r="R288" s="428"/>
      <c r="S288" s="428"/>
      <c r="T288" s="428"/>
    </row>
    <row r="289" spans="1:20" x14ac:dyDescent="0.3">
      <c r="O289" s="419"/>
      <c r="P289" s="419"/>
      <c r="Q289" s="419"/>
      <c r="R289" s="419"/>
      <c r="S289" s="419"/>
      <c r="T289" s="419"/>
    </row>
    <row r="290" spans="1:20" x14ac:dyDescent="0.3">
      <c r="O290" s="70"/>
      <c r="P290" s="70"/>
      <c r="Q290" s="70"/>
      <c r="R290" s="70"/>
      <c r="S290" s="70"/>
      <c r="T290" s="70"/>
    </row>
    <row r="291" spans="1:20" x14ac:dyDescent="0.3">
      <c r="O291" s="70"/>
      <c r="P291" s="70"/>
      <c r="Q291" s="70"/>
      <c r="R291" s="70"/>
      <c r="S291" s="70"/>
      <c r="T291" s="70"/>
    </row>
    <row r="292" spans="1:20" x14ac:dyDescent="0.3">
      <c r="O292" s="70"/>
      <c r="P292" s="70"/>
      <c r="Q292" s="70"/>
      <c r="R292" s="70"/>
      <c r="S292" s="70"/>
      <c r="T292" s="70"/>
    </row>
    <row r="293" spans="1:20" x14ac:dyDescent="0.3">
      <c r="O293" s="70"/>
      <c r="P293" s="70"/>
      <c r="Q293" s="70"/>
      <c r="R293" s="70"/>
      <c r="S293" s="70"/>
      <c r="T293" s="70"/>
    </row>
    <row r="294" spans="1:20" x14ac:dyDescent="0.3">
      <c r="O294" s="70"/>
      <c r="P294" s="70"/>
      <c r="Q294" s="70"/>
      <c r="R294" s="70"/>
      <c r="S294" s="70"/>
      <c r="T294" s="70"/>
    </row>
    <row r="295" spans="1:20" x14ac:dyDescent="0.3">
      <c r="O295" s="70"/>
      <c r="P295" s="70"/>
      <c r="Q295" s="70"/>
      <c r="R295" s="70"/>
      <c r="S295" s="70"/>
      <c r="T295" s="70"/>
    </row>
    <row r="296" spans="1:20" x14ac:dyDescent="0.3">
      <c r="O296" s="70"/>
      <c r="P296" s="70"/>
      <c r="Q296" s="70"/>
      <c r="R296" s="70"/>
      <c r="S296" s="70"/>
      <c r="T296" s="70"/>
    </row>
    <row r="297" spans="1:20" x14ac:dyDescent="0.3">
      <c r="A297" s="16" t="s">
        <v>96</v>
      </c>
    </row>
    <row r="298" spans="1:20" x14ac:dyDescent="0.3">
      <c r="L298" s="17"/>
    </row>
    <row r="299" spans="1:20" x14ac:dyDescent="0.3">
      <c r="A299" s="441" t="s">
        <v>93</v>
      </c>
      <c r="B299" s="460"/>
      <c r="C299" s="460"/>
      <c r="D299" s="460"/>
      <c r="E299" s="460"/>
      <c r="F299" s="460"/>
      <c r="G299" s="460"/>
      <c r="H299" s="460"/>
      <c r="I299" s="460"/>
      <c r="J299" s="460"/>
      <c r="K299" s="460"/>
      <c r="L299" s="460"/>
      <c r="M299" s="460"/>
      <c r="N299" s="460"/>
      <c r="O299" s="460"/>
      <c r="P299" s="460"/>
      <c r="Q299" s="460"/>
      <c r="R299" s="460"/>
      <c r="S299" s="460"/>
      <c r="T299" s="447"/>
    </row>
    <row r="300" spans="1:20" x14ac:dyDescent="0.3">
      <c r="A300" s="444" t="s">
        <v>4</v>
      </c>
      <c r="B300" s="461"/>
      <c r="C300" s="461"/>
      <c r="D300" s="461"/>
      <c r="E300" s="461"/>
      <c r="F300" s="461"/>
      <c r="G300" s="461"/>
      <c r="H300" s="461"/>
      <c r="I300" s="461"/>
      <c r="J300" s="461"/>
      <c r="K300" s="461"/>
      <c r="L300" s="461"/>
      <c r="M300" s="461"/>
      <c r="N300" s="461"/>
      <c r="O300" s="461"/>
      <c r="P300" s="461"/>
      <c r="Q300" s="461"/>
      <c r="R300" s="461"/>
      <c r="S300" s="461"/>
      <c r="T300" s="445"/>
    </row>
    <row r="301" spans="1:20" ht="20.100000000000001" customHeight="1" x14ac:dyDescent="0.3">
      <c r="N301" s="18"/>
    </row>
    <row r="302" spans="1:20" ht="20.100000000000001" customHeight="1" x14ac:dyDescent="0.3">
      <c r="A302" s="19" t="s">
        <v>5</v>
      </c>
      <c r="B302" s="19"/>
      <c r="C302" s="19" t="s">
        <v>87</v>
      </c>
      <c r="D302" s="19"/>
      <c r="L302" s="20"/>
      <c r="N302" s="20"/>
      <c r="Q302" s="16" t="s">
        <v>42</v>
      </c>
      <c r="S302" s="16" t="str">
        <f>S262</f>
        <v>: 2023</v>
      </c>
    </row>
    <row r="303" spans="1:20" ht="20.100000000000001" customHeight="1" x14ac:dyDescent="0.3">
      <c r="A303" s="16" t="s">
        <v>9</v>
      </c>
      <c r="C303" s="16" t="str">
        <f>C263</f>
        <v>: SINDANG DATARAN</v>
      </c>
      <c r="Q303" s="16" t="s">
        <v>43</v>
      </c>
      <c r="S303" s="16" t="s">
        <v>45</v>
      </c>
    </row>
    <row r="304" spans="1:20" ht="20.100000000000001" customHeight="1" x14ac:dyDescent="0.3">
      <c r="A304" s="16" t="s">
        <v>6</v>
      </c>
      <c r="C304" s="16" t="s">
        <v>99</v>
      </c>
      <c r="Q304" s="16" t="s">
        <v>44</v>
      </c>
      <c r="S304" s="16" t="str">
        <f>S264</f>
        <v>: IV ( Empat )</v>
      </c>
    </row>
    <row r="305" spans="1:20" x14ac:dyDescent="0.3">
      <c r="A305" s="16" t="s">
        <v>7</v>
      </c>
      <c r="C305" s="16" t="s">
        <v>41</v>
      </c>
    </row>
    <row r="307" spans="1:20" x14ac:dyDescent="0.3">
      <c r="A307" s="424" t="s">
        <v>8</v>
      </c>
      <c r="B307" s="424" t="s">
        <v>91</v>
      </c>
      <c r="C307" s="22" t="s">
        <v>10</v>
      </c>
      <c r="D307" s="433" t="s">
        <v>15</v>
      </c>
      <c r="E307" s="422"/>
      <c r="F307" s="422"/>
      <c r="G307" s="422"/>
      <c r="H307" s="422"/>
      <c r="I307" s="422"/>
      <c r="J307" s="422"/>
      <c r="K307" s="423"/>
      <c r="L307" s="431" t="s">
        <v>28</v>
      </c>
      <c r="M307" s="432"/>
      <c r="N307" s="431" t="s">
        <v>28</v>
      </c>
      <c r="O307" s="432"/>
      <c r="P307" s="23"/>
      <c r="Q307" s="387"/>
      <c r="R307" s="421" t="s">
        <v>35</v>
      </c>
      <c r="S307" s="427"/>
      <c r="T307" s="424" t="s">
        <v>39</v>
      </c>
    </row>
    <row r="308" spans="1:20" x14ac:dyDescent="0.3">
      <c r="A308" s="425"/>
      <c r="B308" s="425"/>
      <c r="C308" s="24" t="s">
        <v>11</v>
      </c>
      <c r="D308" s="421" t="s">
        <v>16</v>
      </c>
      <c r="E308" s="422"/>
      <c r="F308" s="422"/>
      <c r="G308" s="423"/>
      <c r="H308" s="433" t="s">
        <v>23</v>
      </c>
      <c r="I308" s="422"/>
      <c r="J308" s="422"/>
      <c r="K308" s="423"/>
      <c r="L308" s="434" t="s">
        <v>29</v>
      </c>
      <c r="M308" s="435"/>
      <c r="N308" s="434" t="s">
        <v>29</v>
      </c>
      <c r="O308" s="435"/>
      <c r="P308" s="25"/>
      <c r="Q308" s="26" t="s">
        <v>416</v>
      </c>
      <c r="R308" s="429" t="s">
        <v>36</v>
      </c>
      <c r="S308" s="430"/>
      <c r="T308" s="425"/>
    </row>
    <row r="309" spans="1:20" x14ac:dyDescent="0.3">
      <c r="A309" s="425"/>
      <c r="B309" s="425"/>
      <c r="C309" s="26" t="s">
        <v>12</v>
      </c>
      <c r="D309" s="23"/>
      <c r="E309" s="27"/>
      <c r="F309" s="23"/>
      <c r="G309" s="23"/>
      <c r="H309" s="23"/>
      <c r="I309" s="23"/>
      <c r="J309" s="23"/>
      <c r="K309" s="23"/>
      <c r="L309" s="421" t="s">
        <v>30</v>
      </c>
      <c r="M309" s="427"/>
      <c r="N309" s="421" t="s">
        <v>30</v>
      </c>
      <c r="O309" s="427"/>
      <c r="P309" s="24" t="s">
        <v>34</v>
      </c>
      <c r="Q309" s="24" t="s">
        <v>417</v>
      </c>
      <c r="R309" s="22"/>
      <c r="S309" s="22"/>
      <c r="T309" s="425"/>
    </row>
    <row r="310" spans="1:20" x14ac:dyDescent="0.3">
      <c r="A310" s="425"/>
      <c r="B310" s="425"/>
      <c r="C310" s="26" t="s">
        <v>13</v>
      </c>
      <c r="D310" s="24" t="s">
        <v>17</v>
      </c>
      <c r="E310" s="28" t="s">
        <v>17</v>
      </c>
      <c r="F310" s="24" t="s">
        <v>20</v>
      </c>
      <c r="G310" s="24" t="s">
        <v>22</v>
      </c>
      <c r="H310" s="24" t="s">
        <v>24</v>
      </c>
      <c r="I310" s="24" t="s">
        <v>25</v>
      </c>
      <c r="J310" s="24" t="s">
        <v>26</v>
      </c>
      <c r="K310" s="24" t="s">
        <v>22</v>
      </c>
      <c r="L310" s="429" t="s">
        <v>14</v>
      </c>
      <c r="M310" s="430"/>
      <c r="N310" s="429" t="s">
        <v>33</v>
      </c>
      <c r="O310" s="430"/>
      <c r="P310" s="24" t="s">
        <v>28</v>
      </c>
      <c r="Q310" s="24" t="s">
        <v>418</v>
      </c>
      <c r="R310" s="24" t="s">
        <v>37</v>
      </c>
      <c r="S310" s="24" t="s">
        <v>38</v>
      </c>
      <c r="T310" s="425"/>
    </row>
    <row r="311" spans="1:20" x14ac:dyDescent="0.3">
      <c r="A311" s="425"/>
      <c r="B311" s="425"/>
      <c r="C311" s="26" t="s">
        <v>14</v>
      </c>
      <c r="D311" s="24" t="s">
        <v>18</v>
      </c>
      <c r="E311" s="28" t="s">
        <v>19</v>
      </c>
      <c r="F311" s="24" t="s">
        <v>21</v>
      </c>
      <c r="G311" s="24"/>
      <c r="H311" s="24"/>
      <c r="I311" s="24"/>
      <c r="J311" s="24" t="s">
        <v>27</v>
      </c>
      <c r="K311" s="24"/>
      <c r="L311" s="22" t="s">
        <v>22</v>
      </c>
      <c r="M311" s="22" t="s">
        <v>31</v>
      </c>
      <c r="N311" s="22" t="s">
        <v>22</v>
      </c>
      <c r="O311" s="22" t="s">
        <v>31</v>
      </c>
      <c r="P311" s="25"/>
      <c r="Q311" s="25"/>
      <c r="R311" s="25"/>
      <c r="S311" s="25"/>
      <c r="T311" s="425"/>
    </row>
    <row r="312" spans="1:20" x14ac:dyDescent="0.3">
      <c r="A312" s="426"/>
      <c r="B312" s="426"/>
      <c r="C312" s="29"/>
      <c r="D312" s="30"/>
      <c r="E312" s="31"/>
      <c r="F312" s="30"/>
      <c r="G312" s="30"/>
      <c r="H312" s="30"/>
      <c r="I312" s="30"/>
      <c r="J312" s="30"/>
      <c r="K312" s="30"/>
      <c r="L312" s="32" t="s">
        <v>29</v>
      </c>
      <c r="M312" s="33" t="s">
        <v>32</v>
      </c>
      <c r="N312" s="32" t="s">
        <v>29</v>
      </c>
      <c r="O312" s="33" t="s">
        <v>32</v>
      </c>
      <c r="P312" s="30"/>
      <c r="Q312" s="30"/>
      <c r="R312" s="30"/>
      <c r="S312" s="30"/>
      <c r="T312" s="426"/>
    </row>
    <row r="313" spans="1:20" x14ac:dyDescent="0.3">
      <c r="A313" s="8">
        <v>1</v>
      </c>
      <c r="B313" s="8">
        <v>2</v>
      </c>
      <c r="C313" s="8">
        <v>3</v>
      </c>
      <c r="D313" s="8">
        <v>4</v>
      </c>
      <c r="E313" s="8">
        <v>5</v>
      </c>
      <c r="F313" s="8">
        <v>6</v>
      </c>
      <c r="G313" s="8" t="s">
        <v>0</v>
      </c>
      <c r="H313" s="8">
        <v>8</v>
      </c>
      <c r="I313" s="8">
        <v>9</v>
      </c>
      <c r="J313" s="8">
        <v>10</v>
      </c>
      <c r="K313" s="8" t="s">
        <v>1</v>
      </c>
      <c r="L313" s="8">
        <v>12</v>
      </c>
      <c r="M313" s="8">
        <v>13</v>
      </c>
      <c r="N313" s="8">
        <v>14</v>
      </c>
      <c r="O313" s="8">
        <v>15</v>
      </c>
      <c r="P313" s="8">
        <v>16</v>
      </c>
      <c r="Q313" s="8"/>
      <c r="R313" s="8">
        <v>17</v>
      </c>
      <c r="S313" s="8">
        <v>18</v>
      </c>
      <c r="T313" s="8">
        <v>19</v>
      </c>
    </row>
    <row r="314" spans="1:20" ht="20.100000000000001" customHeight="1" x14ac:dyDescent="0.3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7"/>
      <c r="P314" s="6"/>
      <c r="Q314" s="6"/>
      <c r="R314" s="6"/>
      <c r="S314" s="6"/>
      <c r="T314" s="6"/>
    </row>
    <row r="315" spans="1:20" x14ac:dyDescent="0.3">
      <c r="A315" s="8">
        <v>1</v>
      </c>
      <c r="B315" s="67" t="s">
        <v>223</v>
      </c>
      <c r="C315" s="3">
        <v>16</v>
      </c>
      <c r="D315" s="3">
        <v>0</v>
      </c>
      <c r="E315" s="3">
        <v>0</v>
      </c>
      <c r="F315" s="3">
        <v>0</v>
      </c>
      <c r="G315" s="3">
        <f>C315+E315-F315</f>
        <v>16</v>
      </c>
      <c r="H315" s="3">
        <v>0</v>
      </c>
      <c r="I315" s="3">
        <v>15</v>
      </c>
      <c r="J315" s="64">
        <v>1</v>
      </c>
      <c r="K315" s="3">
        <f t="shared" ref="K315:K320" si="28">H315+I315+J315</f>
        <v>16</v>
      </c>
      <c r="L315" s="58">
        <v>5700</v>
      </c>
      <c r="M315" s="69">
        <v>380</v>
      </c>
      <c r="N315" s="58">
        <f>I315*O315</f>
        <v>5700</v>
      </c>
      <c r="O315" s="69">
        <v>380</v>
      </c>
      <c r="P315" s="8" t="s">
        <v>285</v>
      </c>
      <c r="Q315" s="8">
        <v>25000</v>
      </c>
      <c r="R315" s="59">
        <v>25</v>
      </c>
      <c r="S315" s="6"/>
      <c r="T315" s="6"/>
    </row>
    <row r="316" spans="1:20" x14ac:dyDescent="0.3">
      <c r="A316" s="8">
        <v>2</v>
      </c>
      <c r="B316" s="67" t="s">
        <v>224</v>
      </c>
      <c r="C316" s="3">
        <v>6</v>
      </c>
      <c r="D316" s="3">
        <v>0</v>
      </c>
      <c r="E316" s="3">
        <v>0</v>
      </c>
      <c r="F316" s="3">
        <v>0</v>
      </c>
      <c r="G316" s="3">
        <f>C316+E316-F316</f>
        <v>6</v>
      </c>
      <c r="H316" s="3">
        <v>0</v>
      </c>
      <c r="I316" s="3">
        <v>6</v>
      </c>
      <c r="J316" s="3">
        <v>0</v>
      </c>
      <c r="K316" s="3">
        <f t="shared" si="28"/>
        <v>6</v>
      </c>
      <c r="L316" s="58">
        <v>2400</v>
      </c>
      <c r="M316" s="69">
        <v>400</v>
      </c>
      <c r="N316" s="58">
        <f>I316*O316</f>
        <v>2400</v>
      </c>
      <c r="O316" s="69">
        <v>400</v>
      </c>
      <c r="P316" s="8" t="s">
        <v>285</v>
      </c>
      <c r="Q316" s="8">
        <v>25000</v>
      </c>
      <c r="R316" s="59">
        <v>25</v>
      </c>
      <c r="S316" s="6"/>
      <c r="T316" s="6"/>
    </row>
    <row r="317" spans="1:20" x14ac:dyDescent="0.3">
      <c r="A317" s="8">
        <v>3</v>
      </c>
      <c r="B317" s="67" t="s">
        <v>225</v>
      </c>
      <c r="C317" s="64">
        <v>0</v>
      </c>
      <c r="D317" s="3">
        <v>0</v>
      </c>
      <c r="E317" s="3">
        <v>0</v>
      </c>
      <c r="F317" s="3">
        <v>0</v>
      </c>
      <c r="G317" s="64">
        <v>0</v>
      </c>
      <c r="H317" s="3">
        <v>0</v>
      </c>
      <c r="I317" s="3">
        <v>0</v>
      </c>
      <c r="J317" s="64">
        <v>0</v>
      </c>
      <c r="K317" s="3">
        <f t="shared" si="28"/>
        <v>0</v>
      </c>
      <c r="L317" s="58">
        <f>I317*M317</f>
        <v>0</v>
      </c>
      <c r="M317" s="7">
        <f>I317</f>
        <v>0</v>
      </c>
      <c r="N317" s="58">
        <f>I317*O317</f>
        <v>0</v>
      </c>
      <c r="O317" s="69">
        <v>0</v>
      </c>
      <c r="P317" s="64">
        <f>L317</f>
        <v>0</v>
      </c>
      <c r="Q317" s="64"/>
      <c r="R317" s="64">
        <f>M317</f>
        <v>0</v>
      </c>
      <c r="S317" s="6"/>
      <c r="T317" s="6"/>
    </row>
    <row r="318" spans="1:20" x14ac:dyDescent="0.3">
      <c r="A318" s="8">
        <v>4</v>
      </c>
      <c r="B318" s="138" t="s">
        <v>226</v>
      </c>
      <c r="C318" s="3">
        <v>1</v>
      </c>
      <c r="D318" s="3">
        <v>0</v>
      </c>
      <c r="E318" s="3">
        <v>0</v>
      </c>
      <c r="F318" s="3">
        <v>0</v>
      </c>
      <c r="G318" s="3">
        <f>C318+E318-F318</f>
        <v>1</v>
      </c>
      <c r="H318" s="3">
        <v>0</v>
      </c>
      <c r="I318" s="3">
        <v>1</v>
      </c>
      <c r="J318" s="3">
        <v>0</v>
      </c>
      <c r="K318" s="3">
        <f t="shared" si="28"/>
        <v>1</v>
      </c>
      <c r="L318" s="58">
        <v>400</v>
      </c>
      <c r="M318" s="69">
        <v>400</v>
      </c>
      <c r="N318" s="58">
        <f>I318*O318</f>
        <v>400</v>
      </c>
      <c r="O318" s="69">
        <v>400</v>
      </c>
      <c r="P318" s="8" t="s">
        <v>285</v>
      </c>
      <c r="Q318" s="8">
        <v>25000</v>
      </c>
      <c r="R318" s="59">
        <v>5</v>
      </c>
      <c r="S318" s="6"/>
      <c r="T318" s="6"/>
    </row>
    <row r="319" spans="1:20" x14ac:dyDescent="0.3">
      <c r="A319" s="8">
        <v>5</v>
      </c>
      <c r="B319" s="67" t="s">
        <v>227</v>
      </c>
      <c r="C319" s="3">
        <v>0</v>
      </c>
      <c r="D319" s="3">
        <v>0</v>
      </c>
      <c r="E319" s="3">
        <v>0</v>
      </c>
      <c r="F319" s="3">
        <v>0</v>
      </c>
      <c r="G319" s="3">
        <f>C319+E319-F319</f>
        <v>0</v>
      </c>
      <c r="H319" s="3">
        <v>0</v>
      </c>
      <c r="I319" s="3">
        <v>0</v>
      </c>
      <c r="J319" s="3">
        <v>0</v>
      </c>
      <c r="K319" s="3">
        <f t="shared" si="28"/>
        <v>0</v>
      </c>
      <c r="L319" s="64">
        <f t="shared" ref="L319:P320" si="29">H319</f>
        <v>0</v>
      </c>
      <c r="M319" s="7">
        <f t="shared" si="29"/>
        <v>0</v>
      </c>
      <c r="N319" s="64">
        <f t="shared" si="29"/>
        <v>0</v>
      </c>
      <c r="O319" s="69">
        <v>0</v>
      </c>
      <c r="P319" s="64">
        <f t="shared" si="29"/>
        <v>0</v>
      </c>
      <c r="Q319" s="64"/>
      <c r="R319" s="64">
        <f>M319</f>
        <v>0</v>
      </c>
      <c r="S319" s="6"/>
      <c r="T319" s="6"/>
    </row>
    <row r="320" spans="1:20" x14ac:dyDescent="0.3">
      <c r="A320" s="8">
        <v>6</v>
      </c>
      <c r="B320" s="67" t="s">
        <v>228</v>
      </c>
      <c r="C320" s="3">
        <v>0</v>
      </c>
      <c r="D320" s="3">
        <v>0</v>
      </c>
      <c r="E320" s="3">
        <v>0</v>
      </c>
      <c r="F320" s="3">
        <v>0</v>
      </c>
      <c r="G320" s="3">
        <f>C320+E320-F320</f>
        <v>0</v>
      </c>
      <c r="H320" s="3">
        <v>0</v>
      </c>
      <c r="I320" s="3">
        <v>0</v>
      </c>
      <c r="J320" s="3">
        <v>0</v>
      </c>
      <c r="K320" s="3">
        <f t="shared" si="28"/>
        <v>0</v>
      </c>
      <c r="L320" s="64">
        <f t="shared" si="29"/>
        <v>0</v>
      </c>
      <c r="M320" s="7">
        <f t="shared" si="29"/>
        <v>0</v>
      </c>
      <c r="N320" s="64">
        <f t="shared" si="29"/>
        <v>0</v>
      </c>
      <c r="O320" s="69">
        <v>0</v>
      </c>
      <c r="P320" s="64">
        <f t="shared" si="29"/>
        <v>0</v>
      </c>
      <c r="Q320" s="64"/>
      <c r="R320" s="64">
        <f>M320</f>
        <v>0</v>
      </c>
      <c r="S320" s="6"/>
      <c r="T320" s="6"/>
    </row>
    <row r="321" spans="1:20" x14ac:dyDescent="0.3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7"/>
      <c r="N321" s="6"/>
      <c r="O321" s="69">
        <f>M321</f>
        <v>0</v>
      </c>
      <c r="P321" s="8"/>
      <c r="Q321" s="8"/>
      <c r="R321" s="8"/>
      <c r="S321" s="6"/>
      <c r="T321" s="6"/>
    </row>
    <row r="322" spans="1:20" x14ac:dyDescent="0.3">
      <c r="A322" s="6"/>
      <c r="B322" s="41" t="s">
        <v>3</v>
      </c>
      <c r="C322" s="7">
        <f t="shared" ref="C322:J322" si="30">SUM(C315:C321)</f>
        <v>23</v>
      </c>
      <c r="D322" s="47">
        <f t="shared" si="30"/>
        <v>0</v>
      </c>
      <c r="E322" s="47">
        <f t="shared" si="30"/>
        <v>0</v>
      </c>
      <c r="F322" s="7">
        <f t="shared" si="30"/>
        <v>0</v>
      </c>
      <c r="G322" s="7">
        <f t="shared" si="30"/>
        <v>23</v>
      </c>
      <c r="H322" s="7">
        <f t="shared" si="30"/>
        <v>0</v>
      </c>
      <c r="I322" s="7">
        <f t="shared" si="30"/>
        <v>22</v>
      </c>
      <c r="J322" s="7">
        <f t="shared" si="30"/>
        <v>1</v>
      </c>
      <c r="K322" s="7">
        <f>SUM(K315:K321)</f>
        <v>23</v>
      </c>
      <c r="L322" s="7">
        <f>SUM(L315:L321)</f>
        <v>8500</v>
      </c>
      <c r="M322" s="7">
        <f>SUM(M315:M320)/3</f>
        <v>393.33333333333331</v>
      </c>
      <c r="N322" s="7">
        <f>SUM(N315:N321)</f>
        <v>8500</v>
      </c>
      <c r="O322" s="69">
        <f>SUM(O315:O320)/3</f>
        <v>393.33333333333331</v>
      </c>
      <c r="P322" s="8" t="s">
        <v>285</v>
      </c>
      <c r="Q322" s="8">
        <v>25000</v>
      </c>
      <c r="R322" s="15">
        <f>SUM(R315:R321)</f>
        <v>55</v>
      </c>
      <c r="S322" s="63"/>
      <c r="T322" s="6"/>
    </row>
    <row r="324" spans="1:20" x14ac:dyDescent="0.3">
      <c r="A324" s="16" t="s">
        <v>46</v>
      </c>
      <c r="O324" s="419" t="str">
        <f>O284</f>
        <v>Sindang Dataran, 31 Desember 2023</v>
      </c>
      <c r="P324" s="419"/>
      <c r="Q324" s="419"/>
      <c r="R324" s="419"/>
      <c r="S324" s="419"/>
      <c r="T324" s="419"/>
    </row>
    <row r="325" spans="1:20" x14ac:dyDescent="0.3">
      <c r="O325" s="419" t="s">
        <v>2</v>
      </c>
      <c r="P325" s="419"/>
      <c r="Q325" s="419"/>
      <c r="R325" s="419"/>
      <c r="S325" s="419"/>
      <c r="T325" s="419"/>
    </row>
    <row r="328" spans="1:20" x14ac:dyDescent="0.3">
      <c r="O328" s="428" t="str">
        <f>O288</f>
        <v>JATI PRIYANTO, SP</v>
      </c>
      <c r="P328" s="428"/>
      <c r="Q328" s="428"/>
      <c r="R328" s="428"/>
      <c r="S328" s="428"/>
      <c r="T328" s="428"/>
    </row>
    <row r="329" spans="1:20" x14ac:dyDescent="0.3">
      <c r="O329" s="419"/>
      <c r="P329" s="419"/>
      <c r="Q329" s="419"/>
      <c r="R329" s="419"/>
      <c r="S329" s="419"/>
      <c r="T329" s="419"/>
    </row>
  </sheetData>
  <mergeCells count="176">
    <mergeCell ref="O71:T71"/>
    <mergeCell ref="O113:T113"/>
    <mergeCell ref="O156:T156"/>
    <mergeCell ref="O197:T197"/>
    <mergeCell ref="O240:T240"/>
    <mergeCell ref="O284:T284"/>
    <mergeCell ref="O72:T72"/>
    <mergeCell ref="O75:T75"/>
    <mergeCell ref="O76:T76"/>
    <mergeCell ref="A88:T88"/>
    <mergeCell ref="A89:T89"/>
    <mergeCell ref="A96:A101"/>
    <mergeCell ref="B96:B101"/>
    <mergeCell ref="D96:K96"/>
    <mergeCell ref="L96:M96"/>
    <mergeCell ref="N96:O96"/>
    <mergeCell ref="R96:S96"/>
    <mergeCell ref="T96:T101"/>
    <mergeCell ref="D97:G97"/>
    <mergeCell ref="H97:K97"/>
    <mergeCell ref="L97:M97"/>
    <mergeCell ref="N97:O97"/>
    <mergeCell ref="R97:S97"/>
    <mergeCell ref="A3:T3"/>
    <mergeCell ref="A4:T4"/>
    <mergeCell ref="A10:A15"/>
    <mergeCell ref="B10:B15"/>
    <mergeCell ref="D10:K10"/>
    <mergeCell ref="L10:M10"/>
    <mergeCell ref="N10:O10"/>
    <mergeCell ref="R10:S10"/>
    <mergeCell ref="T10:T15"/>
    <mergeCell ref="D11:G11"/>
    <mergeCell ref="H11:K11"/>
    <mergeCell ref="L11:M11"/>
    <mergeCell ref="N11:O11"/>
    <mergeCell ref="R11:S11"/>
    <mergeCell ref="L12:M12"/>
    <mergeCell ref="N12:O12"/>
    <mergeCell ref="L13:M13"/>
    <mergeCell ref="N13:O13"/>
    <mergeCell ref="O37:T37"/>
    <mergeCell ref="O40:T40"/>
    <mergeCell ref="O41:T41"/>
    <mergeCell ref="A46:T46"/>
    <mergeCell ref="O36:T36"/>
    <mergeCell ref="A47:T47"/>
    <mergeCell ref="A54:A59"/>
    <mergeCell ref="B54:B59"/>
    <mergeCell ref="D54:K54"/>
    <mergeCell ref="L54:M54"/>
    <mergeCell ref="N54:O54"/>
    <mergeCell ref="R54:S54"/>
    <mergeCell ref="T54:T59"/>
    <mergeCell ref="D55:G55"/>
    <mergeCell ref="H55:K55"/>
    <mergeCell ref="L55:M55"/>
    <mergeCell ref="N55:O55"/>
    <mergeCell ref="R55:S55"/>
    <mergeCell ref="L56:M56"/>
    <mergeCell ref="N56:O56"/>
    <mergeCell ref="L57:M57"/>
    <mergeCell ref="N57:O57"/>
    <mergeCell ref="L98:M98"/>
    <mergeCell ref="N98:O98"/>
    <mergeCell ref="L99:M99"/>
    <mergeCell ref="N99:O99"/>
    <mergeCell ref="O114:T114"/>
    <mergeCell ref="O117:T117"/>
    <mergeCell ref="O118:T118"/>
    <mergeCell ref="A131:T131"/>
    <mergeCell ref="A132:T132"/>
    <mergeCell ref="A139:A144"/>
    <mergeCell ref="B139:B144"/>
    <mergeCell ref="D139:K139"/>
    <mergeCell ref="L139:M139"/>
    <mergeCell ref="N139:O139"/>
    <mergeCell ref="R139:S139"/>
    <mergeCell ref="T139:T144"/>
    <mergeCell ref="D140:G140"/>
    <mergeCell ref="H140:K140"/>
    <mergeCell ref="L140:M140"/>
    <mergeCell ref="N140:O140"/>
    <mergeCell ref="R140:S140"/>
    <mergeCell ref="L141:M141"/>
    <mergeCell ref="N141:O141"/>
    <mergeCell ref="L142:M142"/>
    <mergeCell ref="N142:O142"/>
    <mergeCell ref="O157:T157"/>
    <mergeCell ref="O160:T160"/>
    <mergeCell ref="O161:T161"/>
    <mergeCell ref="A172:T172"/>
    <mergeCell ref="A173:T173"/>
    <mergeCell ref="A180:A185"/>
    <mergeCell ref="B180:B185"/>
    <mergeCell ref="D180:K180"/>
    <mergeCell ref="L180:M180"/>
    <mergeCell ref="N180:O180"/>
    <mergeCell ref="R180:S180"/>
    <mergeCell ref="T180:T185"/>
    <mergeCell ref="D181:G181"/>
    <mergeCell ref="H181:K181"/>
    <mergeCell ref="L181:M181"/>
    <mergeCell ref="N181:O181"/>
    <mergeCell ref="R181:S181"/>
    <mergeCell ref="L182:M182"/>
    <mergeCell ref="N182:O182"/>
    <mergeCell ref="L183:M183"/>
    <mergeCell ref="N183:O183"/>
    <mergeCell ref="O198:T198"/>
    <mergeCell ref="O201:T201"/>
    <mergeCell ref="O202:T202"/>
    <mergeCell ref="A215:T215"/>
    <mergeCell ref="A216:T216"/>
    <mergeCell ref="A223:A228"/>
    <mergeCell ref="B223:B228"/>
    <mergeCell ref="D223:K223"/>
    <mergeCell ref="L223:M223"/>
    <mergeCell ref="N223:O223"/>
    <mergeCell ref="R223:S223"/>
    <mergeCell ref="T223:T228"/>
    <mergeCell ref="D224:G224"/>
    <mergeCell ref="H224:K224"/>
    <mergeCell ref="L224:M224"/>
    <mergeCell ref="N224:O224"/>
    <mergeCell ref="R224:S224"/>
    <mergeCell ref="L225:M225"/>
    <mergeCell ref="N225:O225"/>
    <mergeCell ref="L226:M226"/>
    <mergeCell ref="N226:O226"/>
    <mergeCell ref="O241:T241"/>
    <mergeCell ref="O244:T244"/>
    <mergeCell ref="O245:T245"/>
    <mergeCell ref="A259:T259"/>
    <mergeCell ref="A260:T260"/>
    <mergeCell ref="A267:A272"/>
    <mergeCell ref="B267:B272"/>
    <mergeCell ref="D267:K267"/>
    <mergeCell ref="L267:M267"/>
    <mergeCell ref="N267:O267"/>
    <mergeCell ref="R267:S267"/>
    <mergeCell ref="T267:T272"/>
    <mergeCell ref="D268:G268"/>
    <mergeCell ref="H268:K268"/>
    <mergeCell ref="L268:M268"/>
    <mergeCell ref="N268:O268"/>
    <mergeCell ref="R268:S268"/>
    <mergeCell ref="L269:M269"/>
    <mergeCell ref="N269:O269"/>
    <mergeCell ref="L270:M270"/>
    <mergeCell ref="N270:O270"/>
    <mergeCell ref="O285:T285"/>
    <mergeCell ref="O288:T288"/>
    <mergeCell ref="O289:T289"/>
    <mergeCell ref="A299:T299"/>
    <mergeCell ref="A300:T300"/>
    <mergeCell ref="N309:O309"/>
    <mergeCell ref="L310:M310"/>
    <mergeCell ref="N310:O310"/>
    <mergeCell ref="A307:A312"/>
    <mergeCell ref="B307:B312"/>
    <mergeCell ref="D307:K307"/>
    <mergeCell ref="L307:M307"/>
    <mergeCell ref="N307:O307"/>
    <mergeCell ref="O325:T325"/>
    <mergeCell ref="O328:T328"/>
    <mergeCell ref="O329:T329"/>
    <mergeCell ref="T307:T312"/>
    <mergeCell ref="D308:G308"/>
    <mergeCell ref="H308:K308"/>
    <mergeCell ref="L308:M308"/>
    <mergeCell ref="N308:O308"/>
    <mergeCell ref="R308:S308"/>
    <mergeCell ref="L309:M309"/>
    <mergeCell ref="R307:S307"/>
    <mergeCell ref="O324:T324"/>
  </mergeCells>
  <pageMargins left="0.41" right="0.45" top="0.5" bottom="0.5" header="0.3" footer="0.3"/>
  <pageSetup paperSize="5" scale="75" orientation="landscape" horizontalDpi="4294967293" verticalDpi="4294967293" r:id="rId1"/>
  <rowBreaks count="7" manualBreakCount="7">
    <brk id="43" max="18" man="1"/>
    <brk id="85" max="18" man="1"/>
    <brk id="128" max="18" man="1"/>
    <brk id="170" max="18" man="1"/>
    <brk id="212" max="18" man="1"/>
    <brk id="256" max="19" man="1"/>
    <brk id="296" max="19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</sheetPr>
  <dimension ref="A1:W494"/>
  <sheetViews>
    <sheetView view="pageBreakPreview" topLeftCell="A88" zoomScale="80" zoomScaleNormal="100" zoomScaleSheetLayoutView="80" workbookViewId="0">
      <selection activeCell="O113" sqref="O113"/>
    </sheetView>
  </sheetViews>
  <sheetFormatPr defaultColWidth="9.140625" defaultRowHeight="16.5" x14ac:dyDescent="0.3"/>
  <cols>
    <col min="1" max="1" width="3.85546875" style="16" customWidth="1"/>
    <col min="2" max="2" width="24.28515625" style="16" customWidth="1"/>
    <col min="3" max="3" width="9.7109375" style="16" bestFit="1" customWidth="1"/>
    <col min="4" max="4" width="6.5703125" style="16" customWidth="1"/>
    <col min="5" max="5" width="7.28515625" style="16" customWidth="1"/>
    <col min="6" max="6" width="7" style="16" customWidth="1"/>
    <col min="7" max="7" width="9.7109375" style="16" bestFit="1" customWidth="1"/>
    <col min="8" max="8" width="9.42578125" style="16" bestFit="1" customWidth="1"/>
    <col min="9" max="9" width="9.5703125" style="16" bestFit="1" customWidth="1"/>
    <col min="10" max="10" width="7.42578125" style="16" customWidth="1"/>
    <col min="11" max="11" width="9.7109375" style="16" bestFit="1" customWidth="1"/>
    <col min="12" max="12" width="13.42578125" style="16" customWidth="1"/>
    <col min="13" max="13" width="10.5703125" style="16" bestFit="1" customWidth="1"/>
    <col min="14" max="14" width="12.140625" style="16" customWidth="1"/>
    <col min="15" max="15" width="9.5703125" style="16" customWidth="1"/>
    <col min="16" max="17" width="12" style="16" customWidth="1"/>
    <col min="18" max="18" width="8.42578125" style="16" customWidth="1"/>
    <col min="19" max="19" width="5.85546875" style="16" customWidth="1"/>
    <col min="20" max="20" width="6.28515625" style="16" customWidth="1"/>
    <col min="21" max="16384" width="9.140625" style="16"/>
  </cols>
  <sheetData>
    <row r="1" spans="1:20" x14ac:dyDescent="0.3">
      <c r="A1" s="16" t="s">
        <v>94</v>
      </c>
    </row>
    <row r="2" spans="1:20" x14ac:dyDescent="0.3">
      <c r="L2" s="17"/>
    </row>
    <row r="3" spans="1:20" x14ac:dyDescent="0.3">
      <c r="A3" s="441" t="s">
        <v>95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460"/>
      <c r="S3" s="460"/>
      <c r="T3" s="447"/>
    </row>
    <row r="4" spans="1:20" x14ac:dyDescent="0.3">
      <c r="A4" s="444" t="s">
        <v>4</v>
      </c>
      <c r="B4" s="461"/>
      <c r="C4" s="461"/>
      <c r="D4" s="461"/>
      <c r="E4" s="461"/>
      <c r="F4" s="461"/>
      <c r="G4" s="461"/>
      <c r="H4" s="461"/>
      <c r="I4" s="461"/>
      <c r="J4" s="461"/>
      <c r="K4" s="461"/>
      <c r="L4" s="461"/>
      <c r="M4" s="461"/>
      <c r="N4" s="461"/>
      <c r="O4" s="461"/>
      <c r="P4" s="461"/>
      <c r="Q4" s="461"/>
      <c r="R4" s="461"/>
      <c r="S4" s="461"/>
      <c r="T4" s="445"/>
    </row>
    <row r="5" spans="1:20" x14ac:dyDescent="0.3">
      <c r="N5" s="18"/>
    </row>
    <row r="6" spans="1:20" x14ac:dyDescent="0.3">
      <c r="A6" s="19" t="s">
        <v>9</v>
      </c>
      <c r="B6" s="19"/>
      <c r="C6" s="19" t="s">
        <v>229</v>
      </c>
      <c r="D6" s="19"/>
      <c r="L6" s="20"/>
      <c r="N6" s="20"/>
      <c r="Q6" s="16" t="s">
        <v>42</v>
      </c>
      <c r="S6" s="16" t="s">
        <v>449</v>
      </c>
    </row>
    <row r="7" spans="1:20" x14ac:dyDescent="0.3">
      <c r="A7" s="16" t="s">
        <v>6</v>
      </c>
      <c r="C7" s="16" t="s">
        <v>99</v>
      </c>
      <c r="Q7" s="16" t="s">
        <v>43</v>
      </c>
      <c r="S7" s="16" t="s">
        <v>45</v>
      </c>
    </row>
    <row r="8" spans="1:20" x14ac:dyDescent="0.3">
      <c r="A8" s="16" t="s">
        <v>7</v>
      </c>
      <c r="C8" s="16" t="s">
        <v>41</v>
      </c>
      <c r="Q8" s="16" t="s">
        <v>44</v>
      </c>
      <c r="S8" s="16" t="s">
        <v>455</v>
      </c>
    </row>
    <row r="10" spans="1:20" x14ac:dyDescent="0.3">
      <c r="A10" s="424" t="s">
        <v>8</v>
      </c>
      <c r="B10" s="424" t="s">
        <v>90</v>
      </c>
      <c r="C10" s="22" t="s">
        <v>10</v>
      </c>
      <c r="D10" s="433" t="s">
        <v>15</v>
      </c>
      <c r="E10" s="422"/>
      <c r="F10" s="422"/>
      <c r="G10" s="422"/>
      <c r="H10" s="422"/>
      <c r="I10" s="422"/>
      <c r="J10" s="422"/>
      <c r="K10" s="423"/>
      <c r="L10" s="431" t="s">
        <v>28</v>
      </c>
      <c r="M10" s="432"/>
      <c r="N10" s="431" t="s">
        <v>28</v>
      </c>
      <c r="O10" s="432"/>
      <c r="P10" s="23"/>
      <c r="Q10" s="387"/>
      <c r="R10" s="421" t="s">
        <v>35</v>
      </c>
      <c r="S10" s="427"/>
      <c r="T10" s="424" t="s">
        <v>39</v>
      </c>
    </row>
    <row r="11" spans="1:20" x14ac:dyDescent="0.3">
      <c r="A11" s="425"/>
      <c r="B11" s="425"/>
      <c r="C11" s="24" t="s">
        <v>11</v>
      </c>
      <c r="D11" s="421" t="s">
        <v>16</v>
      </c>
      <c r="E11" s="422"/>
      <c r="F11" s="422"/>
      <c r="G11" s="423"/>
      <c r="H11" s="433" t="s">
        <v>23</v>
      </c>
      <c r="I11" s="422"/>
      <c r="J11" s="422"/>
      <c r="K11" s="423"/>
      <c r="L11" s="434" t="s">
        <v>29</v>
      </c>
      <c r="M11" s="435"/>
      <c r="N11" s="434" t="s">
        <v>29</v>
      </c>
      <c r="O11" s="435"/>
      <c r="P11" s="25"/>
      <c r="Q11" s="26" t="s">
        <v>416</v>
      </c>
      <c r="R11" s="429" t="s">
        <v>36</v>
      </c>
      <c r="S11" s="430"/>
      <c r="T11" s="425"/>
    </row>
    <row r="12" spans="1:20" x14ac:dyDescent="0.3">
      <c r="A12" s="425"/>
      <c r="B12" s="425"/>
      <c r="C12" s="26" t="s">
        <v>12</v>
      </c>
      <c r="D12" s="23"/>
      <c r="E12" s="27"/>
      <c r="F12" s="23"/>
      <c r="G12" s="23"/>
      <c r="H12" s="23"/>
      <c r="I12" s="23"/>
      <c r="J12" s="23"/>
      <c r="K12" s="23"/>
      <c r="L12" s="421" t="s">
        <v>30</v>
      </c>
      <c r="M12" s="427"/>
      <c r="N12" s="421" t="s">
        <v>30</v>
      </c>
      <c r="O12" s="427"/>
      <c r="P12" s="24" t="s">
        <v>34</v>
      </c>
      <c r="Q12" s="24" t="s">
        <v>417</v>
      </c>
      <c r="R12" s="22"/>
      <c r="S12" s="22"/>
      <c r="T12" s="425"/>
    </row>
    <row r="13" spans="1:20" x14ac:dyDescent="0.3">
      <c r="A13" s="425"/>
      <c r="B13" s="425"/>
      <c r="C13" s="26" t="s">
        <v>13</v>
      </c>
      <c r="D13" s="24" t="s">
        <v>17</v>
      </c>
      <c r="E13" s="28" t="s">
        <v>17</v>
      </c>
      <c r="F13" s="24" t="s">
        <v>20</v>
      </c>
      <c r="G13" s="24" t="s">
        <v>22</v>
      </c>
      <c r="H13" s="24" t="s">
        <v>24</v>
      </c>
      <c r="I13" s="24" t="s">
        <v>25</v>
      </c>
      <c r="J13" s="24" t="s">
        <v>26</v>
      </c>
      <c r="K13" s="24" t="s">
        <v>22</v>
      </c>
      <c r="L13" s="429" t="s">
        <v>14</v>
      </c>
      <c r="M13" s="430"/>
      <c r="N13" s="429" t="s">
        <v>33</v>
      </c>
      <c r="O13" s="430"/>
      <c r="P13" s="24" t="s">
        <v>28</v>
      </c>
      <c r="Q13" s="24" t="s">
        <v>418</v>
      </c>
      <c r="R13" s="24" t="s">
        <v>37</v>
      </c>
      <c r="S13" s="24" t="s">
        <v>38</v>
      </c>
      <c r="T13" s="425"/>
    </row>
    <row r="14" spans="1:20" x14ac:dyDescent="0.3">
      <c r="A14" s="425"/>
      <c r="B14" s="425"/>
      <c r="C14" s="26" t="s">
        <v>14</v>
      </c>
      <c r="D14" s="24" t="s">
        <v>18</v>
      </c>
      <c r="E14" s="28" t="s">
        <v>19</v>
      </c>
      <c r="F14" s="24" t="s">
        <v>21</v>
      </c>
      <c r="G14" s="24"/>
      <c r="H14" s="24"/>
      <c r="I14" s="24"/>
      <c r="J14" s="24" t="s">
        <v>27</v>
      </c>
      <c r="K14" s="24"/>
      <c r="L14" s="22" t="s">
        <v>22</v>
      </c>
      <c r="M14" s="22" t="s">
        <v>31</v>
      </c>
      <c r="N14" s="22" t="s">
        <v>22</v>
      </c>
      <c r="O14" s="22" t="s">
        <v>31</v>
      </c>
      <c r="P14" s="25"/>
      <c r="Q14" s="25"/>
      <c r="R14" s="25"/>
      <c r="S14" s="25"/>
      <c r="T14" s="425"/>
    </row>
    <row r="15" spans="1:20" x14ac:dyDescent="0.3">
      <c r="A15" s="426"/>
      <c r="B15" s="426"/>
      <c r="C15" s="29"/>
      <c r="D15" s="30"/>
      <c r="E15" s="31"/>
      <c r="F15" s="30"/>
      <c r="G15" s="30"/>
      <c r="H15" s="30"/>
      <c r="I15" s="30"/>
      <c r="J15" s="30"/>
      <c r="K15" s="30"/>
      <c r="L15" s="32" t="s">
        <v>29</v>
      </c>
      <c r="M15" s="33" t="s">
        <v>32</v>
      </c>
      <c r="N15" s="32" t="s">
        <v>29</v>
      </c>
      <c r="O15" s="33" t="s">
        <v>32</v>
      </c>
      <c r="P15" s="30"/>
      <c r="Q15" s="30"/>
      <c r="R15" s="30"/>
      <c r="S15" s="30"/>
      <c r="T15" s="426"/>
    </row>
    <row r="16" spans="1:20" x14ac:dyDescent="0.3">
      <c r="A16" s="8">
        <v>1</v>
      </c>
      <c r="B16" s="8">
        <v>2</v>
      </c>
      <c r="C16" s="8">
        <v>3</v>
      </c>
      <c r="D16" s="8">
        <v>4</v>
      </c>
      <c r="E16" s="8">
        <v>5</v>
      </c>
      <c r="F16" s="8">
        <v>6</v>
      </c>
      <c r="G16" s="8" t="s">
        <v>0</v>
      </c>
      <c r="H16" s="8">
        <v>8</v>
      </c>
      <c r="I16" s="8">
        <v>9</v>
      </c>
      <c r="J16" s="8">
        <v>10</v>
      </c>
      <c r="K16" s="8" t="s">
        <v>1</v>
      </c>
      <c r="L16" s="8">
        <v>12</v>
      </c>
      <c r="M16" s="8">
        <v>13</v>
      </c>
      <c r="N16" s="8">
        <v>14</v>
      </c>
      <c r="O16" s="8">
        <v>15</v>
      </c>
      <c r="P16" s="8">
        <v>16</v>
      </c>
      <c r="Q16" s="8"/>
      <c r="R16" s="8">
        <v>17</v>
      </c>
      <c r="S16" s="8">
        <v>18</v>
      </c>
      <c r="T16" s="8">
        <v>19</v>
      </c>
    </row>
    <row r="17" spans="1:23" x14ac:dyDescent="0.3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7"/>
      <c r="P17" s="6"/>
      <c r="Q17" s="6"/>
      <c r="R17" s="6"/>
      <c r="S17" s="6"/>
      <c r="T17" s="6"/>
    </row>
    <row r="18" spans="1:23" x14ac:dyDescent="0.3">
      <c r="A18" s="6">
        <v>1</v>
      </c>
      <c r="B18" s="6" t="s">
        <v>47</v>
      </c>
      <c r="C18" s="13">
        <f t="shared" ref="C18:I18" si="0">C72</f>
        <v>108</v>
      </c>
      <c r="D18" s="13">
        <f t="shared" si="0"/>
        <v>0</v>
      </c>
      <c r="E18" s="13">
        <f t="shared" si="0"/>
        <v>0</v>
      </c>
      <c r="F18" s="13">
        <f t="shared" si="0"/>
        <v>0</v>
      </c>
      <c r="G18" s="13">
        <f t="shared" si="0"/>
        <v>108</v>
      </c>
      <c r="H18" s="13">
        <f t="shared" si="0"/>
        <v>103</v>
      </c>
      <c r="I18" s="13">
        <f t="shared" si="0"/>
        <v>5</v>
      </c>
      <c r="J18" s="55">
        <v>0</v>
      </c>
      <c r="K18" s="13">
        <f>K72</f>
        <v>108</v>
      </c>
      <c r="L18" s="7">
        <f>L72</f>
        <v>20000</v>
      </c>
      <c r="M18" s="7">
        <f>M72</f>
        <v>4000</v>
      </c>
      <c r="N18" s="7">
        <f>N72</f>
        <v>20000</v>
      </c>
      <c r="O18" s="7">
        <f>O72</f>
        <v>4000</v>
      </c>
      <c r="P18" s="8" t="s">
        <v>63</v>
      </c>
      <c r="Q18" s="396">
        <f>Q72</f>
        <v>1300</v>
      </c>
      <c r="R18" s="63">
        <f>R72</f>
        <v>66</v>
      </c>
      <c r="S18" s="62"/>
      <c r="T18" s="6"/>
      <c r="W18" s="16" t="s">
        <v>394</v>
      </c>
    </row>
    <row r="19" spans="1:23" x14ac:dyDescent="0.3">
      <c r="A19" s="6">
        <v>2</v>
      </c>
      <c r="B19" s="6" t="s">
        <v>48</v>
      </c>
      <c r="C19" s="13">
        <f>C114</f>
        <v>785</v>
      </c>
      <c r="D19" s="107">
        <f>D114</f>
        <v>0</v>
      </c>
      <c r="E19" s="55">
        <f>E114</f>
        <v>0</v>
      </c>
      <c r="F19" s="55">
        <f>F114</f>
        <v>0</v>
      </c>
      <c r="G19" s="13">
        <f t="shared" ref="G19:O19" si="1">G114</f>
        <v>785</v>
      </c>
      <c r="H19" s="13">
        <f t="shared" si="1"/>
        <v>224</v>
      </c>
      <c r="I19" s="13">
        <f t="shared" si="1"/>
        <v>537</v>
      </c>
      <c r="J19" s="13">
        <f t="shared" si="1"/>
        <v>24</v>
      </c>
      <c r="K19" s="13">
        <f t="shared" si="1"/>
        <v>785</v>
      </c>
      <c r="L19" s="7">
        <f t="shared" si="1"/>
        <v>427860</v>
      </c>
      <c r="M19" s="13">
        <f t="shared" si="1"/>
        <v>795.55555555555554</v>
      </c>
      <c r="N19" s="7">
        <f t="shared" si="1"/>
        <v>419130</v>
      </c>
      <c r="O19" s="7">
        <f t="shared" si="1"/>
        <v>778.88888888888891</v>
      </c>
      <c r="P19" s="8" t="s">
        <v>64</v>
      </c>
      <c r="Q19" s="8">
        <f>Q114</f>
        <v>8000</v>
      </c>
      <c r="R19" s="63">
        <f>R114</f>
        <v>663</v>
      </c>
      <c r="S19" s="62"/>
      <c r="T19" s="6"/>
      <c r="U19" s="16" t="s">
        <v>348</v>
      </c>
      <c r="W19" s="16" t="s">
        <v>393</v>
      </c>
    </row>
    <row r="20" spans="1:23" x14ac:dyDescent="0.3">
      <c r="A20" s="6">
        <v>3</v>
      </c>
      <c r="B20" s="6" t="s">
        <v>49</v>
      </c>
      <c r="C20" s="13">
        <f>C156</f>
        <v>3145</v>
      </c>
      <c r="D20" s="55">
        <v>0</v>
      </c>
      <c r="E20" s="55">
        <f>E156</f>
        <v>0</v>
      </c>
      <c r="F20" s="55">
        <v>0</v>
      </c>
      <c r="G20" s="13">
        <f t="shared" ref="G20:O20" si="2">G156</f>
        <v>3145</v>
      </c>
      <c r="H20" s="13">
        <f t="shared" si="2"/>
        <v>1996.9150000000002</v>
      </c>
      <c r="I20" s="13">
        <f t="shared" si="2"/>
        <v>1143.7099999999998</v>
      </c>
      <c r="J20" s="13">
        <f t="shared" si="2"/>
        <v>4.375</v>
      </c>
      <c r="K20" s="13">
        <f t="shared" si="2"/>
        <v>3145</v>
      </c>
      <c r="L20" s="7">
        <f t="shared" si="2"/>
        <v>883733</v>
      </c>
      <c r="M20" s="13">
        <f t="shared" si="2"/>
        <v>770</v>
      </c>
      <c r="N20" s="7">
        <f t="shared" si="2"/>
        <v>743411.5</v>
      </c>
      <c r="O20" s="7">
        <f t="shared" si="2"/>
        <v>650</v>
      </c>
      <c r="P20" s="8" t="s">
        <v>65</v>
      </c>
      <c r="Q20" s="8">
        <f>Q156</f>
        <v>38000</v>
      </c>
      <c r="R20" s="63">
        <f>R156</f>
        <v>1424</v>
      </c>
      <c r="S20" s="62"/>
      <c r="T20" s="6"/>
      <c r="U20" s="16" t="s">
        <v>349</v>
      </c>
    </row>
    <row r="21" spans="1:23" x14ac:dyDescent="0.3">
      <c r="A21" s="6">
        <v>4</v>
      </c>
      <c r="B21" s="6" t="s">
        <v>50</v>
      </c>
      <c r="C21" s="6"/>
      <c r="D21" s="55">
        <v>0</v>
      </c>
      <c r="E21" s="55">
        <v>0</v>
      </c>
      <c r="F21" s="55">
        <v>0</v>
      </c>
      <c r="G21" s="55">
        <v>0</v>
      </c>
      <c r="H21" s="55">
        <v>0</v>
      </c>
      <c r="I21" s="55">
        <v>0</v>
      </c>
      <c r="J21" s="55">
        <v>0</v>
      </c>
      <c r="K21" s="55">
        <v>0</v>
      </c>
      <c r="L21" s="55">
        <v>0</v>
      </c>
      <c r="M21" s="55">
        <v>0</v>
      </c>
      <c r="N21" s="55">
        <v>0</v>
      </c>
      <c r="O21" s="55">
        <v>0</v>
      </c>
      <c r="P21" s="8" t="s">
        <v>65</v>
      </c>
      <c r="Q21" s="8"/>
      <c r="R21" s="55">
        <v>0</v>
      </c>
      <c r="S21" s="62"/>
      <c r="T21" s="6"/>
    </row>
    <row r="22" spans="1:23" x14ac:dyDescent="0.3">
      <c r="A22" s="6">
        <v>5</v>
      </c>
      <c r="B22" s="6" t="s">
        <v>51</v>
      </c>
      <c r="C22" s="36">
        <f t="shared" ref="C22:I22" si="3">C197</f>
        <v>0.5</v>
      </c>
      <c r="D22" s="55">
        <f t="shared" si="3"/>
        <v>0</v>
      </c>
      <c r="E22" s="107">
        <f t="shared" si="3"/>
        <v>0</v>
      </c>
      <c r="F22" s="55">
        <f t="shared" si="3"/>
        <v>0</v>
      </c>
      <c r="G22" s="36">
        <f t="shared" si="3"/>
        <v>0.5</v>
      </c>
      <c r="H22" s="36">
        <f t="shared" si="3"/>
        <v>0</v>
      </c>
      <c r="I22" s="36">
        <f t="shared" si="3"/>
        <v>0.5</v>
      </c>
      <c r="J22" s="55">
        <v>0</v>
      </c>
      <c r="K22" s="36">
        <f>K197</f>
        <v>0.5</v>
      </c>
      <c r="L22" s="7">
        <f>L197</f>
        <v>350</v>
      </c>
      <c r="M22" s="13">
        <f>M197</f>
        <v>700</v>
      </c>
      <c r="N22" s="7">
        <f>N197</f>
        <v>275</v>
      </c>
      <c r="O22" s="7">
        <f>O197</f>
        <v>550</v>
      </c>
      <c r="P22" s="8" t="s">
        <v>66</v>
      </c>
      <c r="Q22" s="8">
        <f>Q197</f>
        <v>20000</v>
      </c>
      <c r="R22" s="63">
        <f>R197</f>
        <v>1</v>
      </c>
      <c r="S22" s="62"/>
      <c r="T22" s="6"/>
    </row>
    <row r="23" spans="1:23" x14ac:dyDescent="0.3">
      <c r="A23" s="6">
        <v>6</v>
      </c>
      <c r="B23" s="6" t="s">
        <v>52</v>
      </c>
      <c r="C23" s="38">
        <f>C240</f>
        <v>12.2</v>
      </c>
      <c r="D23" s="55">
        <v>0</v>
      </c>
      <c r="E23" s="55">
        <f>E240</f>
        <v>0</v>
      </c>
      <c r="F23" s="55">
        <v>0</v>
      </c>
      <c r="G23" s="38">
        <f>G240</f>
        <v>12.2</v>
      </c>
      <c r="H23" s="38">
        <f>H240</f>
        <v>1.5</v>
      </c>
      <c r="I23" s="38">
        <f>I240</f>
        <v>10.7</v>
      </c>
      <c r="J23" s="55">
        <v>0</v>
      </c>
      <c r="K23" s="38">
        <f>K240</f>
        <v>12.2</v>
      </c>
      <c r="L23" s="7">
        <f>L240</f>
        <v>9610</v>
      </c>
      <c r="M23" s="13">
        <f>M240</f>
        <v>895.55555555555554</v>
      </c>
      <c r="N23" s="7">
        <f>N240</f>
        <v>9630</v>
      </c>
      <c r="O23" s="7">
        <f>O240</f>
        <v>900</v>
      </c>
      <c r="P23" s="8" t="s">
        <v>67</v>
      </c>
      <c r="Q23" s="8">
        <f>Q240</f>
        <v>3000</v>
      </c>
      <c r="R23" s="63">
        <f>R240</f>
        <v>70</v>
      </c>
      <c r="S23" s="62"/>
      <c r="T23" s="6"/>
    </row>
    <row r="24" spans="1:23" x14ac:dyDescent="0.3">
      <c r="A24" s="6">
        <v>7</v>
      </c>
      <c r="B24" s="6" t="s">
        <v>53</v>
      </c>
      <c r="C24" s="38">
        <f t="shared" ref="C24:I24" si="4">C283</f>
        <v>3.1</v>
      </c>
      <c r="D24" s="55">
        <f t="shared" si="4"/>
        <v>0</v>
      </c>
      <c r="E24" s="107">
        <f t="shared" si="4"/>
        <v>0</v>
      </c>
      <c r="F24" s="55">
        <f t="shared" si="4"/>
        <v>0</v>
      </c>
      <c r="G24" s="38">
        <f t="shared" si="4"/>
        <v>3.1</v>
      </c>
      <c r="H24" s="38">
        <f t="shared" si="4"/>
        <v>1.4000000000000001</v>
      </c>
      <c r="I24" s="64">
        <f t="shared" si="4"/>
        <v>1.7</v>
      </c>
      <c r="J24" s="55">
        <v>0</v>
      </c>
      <c r="K24" s="64">
        <f>K283</f>
        <v>3.1</v>
      </c>
      <c r="L24" s="7">
        <f>L283</f>
        <v>1070</v>
      </c>
      <c r="M24" s="13">
        <f>M283</f>
        <v>633.33333333333337</v>
      </c>
      <c r="N24" s="7">
        <f>N283</f>
        <v>935</v>
      </c>
      <c r="O24" s="7">
        <f>O283</f>
        <v>550</v>
      </c>
      <c r="P24" s="8" t="s">
        <v>68</v>
      </c>
      <c r="Q24" s="8">
        <f>Q283</f>
        <v>40000</v>
      </c>
      <c r="R24" s="63">
        <f>R283</f>
        <v>15</v>
      </c>
      <c r="S24" s="62"/>
      <c r="T24" s="6"/>
    </row>
    <row r="25" spans="1:23" x14ac:dyDescent="0.3">
      <c r="A25" s="6">
        <v>8</v>
      </c>
      <c r="B25" s="6" t="s">
        <v>54</v>
      </c>
      <c r="C25" s="55">
        <v>0</v>
      </c>
      <c r="D25" s="55">
        <v>0</v>
      </c>
      <c r="E25" s="55">
        <v>0</v>
      </c>
      <c r="F25" s="55">
        <v>0</v>
      </c>
      <c r="G25" s="55">
        <v>0</v>
      </c>
      <c r="H25" s="55">
        <v>0</v>
      </c>
      <c r="I25" s="55">
        <v>0</v>
      </c>
      <c r="J25" s="55">
        <v>0</v>
      </c>
      <c r="K25" s="55">
        <v>0</v>
      </c>
      <c r="L25" s="55">
        <v>0</v>
      </c>
      <c r="M25" s="55">
        <v>0</v>
      </c>
      <c r="N25" s="55">
        <v>0</v>
      </c>
      <c r="O25" s="55">
        <v>0</v>
      </c>
      <c r="P25" s="8" t="s">
        <v>69</v>
      </c>
      <c r="Q25" s="8"/>
      <c r="R25" s="55">
        <v>0</v>
      </c>
      <c r="S25" s="62"/>
      <c r="T25" s="6"/>
    </row>
    <row r="26" spans="1:23" x14ac:dyDescent="0.3">
      <c r="A26" s="6">
        <v>9</v>
      </c>
      <c r="B26" s="6" t="s">
        <v>55</v>
      </c>
      <c r="C26" s="39">
        <f t="shared" ref="C26:O26" si="5">C324</f>
        <v>24.4</v>
      </c>
      <c r="D26" s="55">
        <f t="shared" si="5"/>
        <v>0</v>
      </c>
      <c r="E26" s="55">
        <f t="shared" si="5"/>
        <v>0</v>
      </c>
      <c r="F26" s="55">
        <f t="shared" si="5"/>
        <v>0</v>
      </c>
      <c r="G26" s="39">
        <f t="shared" si="5"/>
        <v>24.4</v>
      </c>
      <c r="H26" s="55">
        <f t="shared" si="5"/>
        <v>4.9000000000000004</v>
      </c>
      <c r="I26" s="39">
        <f t="shared" si="5"/>
        <v>19.5</v>
      </c>
      <c r="J26" s="55">
        <f t="shared" si="5"/>
        <v>0</v>
      </c>
      <c r="K26" s="39">
        <f t="shared" si="5"/>
        <v>24.4</v>
      </c>
      <c r="L26" s="7">
        <f t="shared" si="5"/>
        <v>34050</v>
      </c>
      <c r="M26" s="13">
        <f t="shared" si="5"/>
        <v>1760</v>
      </c>
      <c r="N26" s="7">
        <f t="shared" si="5"/>
        <v>35150</v>
      </c>
      <c r="O26" s="7">
        <f t="shared" si="5"/>
        <v>1800</v>
      </c>
      <c r="P26" s="8" t="s">
        <v>70</v>
      </c>
      <c r="Q26" s="8">
        <f>Q324</f>
        <v>15000</v>
      </c>
      <c r="R26" s="63">
        <f>R324</f>
        <v>49</v>
      </c>
      <c r="S26" s="62"/>
      <c r="T26" s="6"/>
    </row>
    <row r="27" spans="1:23" x14ac:dyDescent="0.3">
      <c r="A27" s="6">
        <v>10</v>
      </c>
      <c r="B27" s="6" t="s">
        <v>56</v>
      </c>
      <c r="C27" s="55">
        <f>C487</f>
        <v>0</v>
      </c>
      <c r="D27" s="55">
        <f t="shared" ref="D27:R27" si="6">D487</f>
        <v>0</v>
      </c>
      <c r="E27" s="55">
        <f t="shared" si="6"/>
        <v>0</v>
      </c>
      <c r="F27" s="55">
        <f t="shared" si="6"/>
        <v>0</v>
      </c>
      <c r="G27" s="55">
        <f t="shared" si="6"/>
        <v>0</v>
      </c>
      <c r="H27" s="55">
        <f t="shared" si="6"/>
        <v>0</v>
      </c>
      <c r="I27" s="55">
        <f t="shared" si="6"/>
        <v>0</v>
      </c>
      <c r="J27" s="55">
        <f>J487</f>
        <v>0</v>
      </c>
      <c r="K27" s="55">
        <f t="shared" si="6"/>
        <v>0</v>
      </c>
      <c r="L27" s="55">
        <f t="shared" si="6"/>
        <v>0</v>
      </c>
      <c r="M27" s="55">
        <f>M487</f>
        <v>0</v>
      </c>
      <c r="N27" s="55">
        <f t="shared" si="6"/>
        <v>0</v>
      </c>
      <c r="O27" s="55">
        <f t="shared" si="6"/>
        <v>0</v>
      </c>
      <c r="P27" s="336">
        <f t="shared" si="6"/>
        <v>0</v>
      </c>
      <c r="Q27" s="336"/>
      <c r="R27" s="55">
        <f t="shared" si="6"/>
        <v>0</v>
      </c>
      <c r="S27" s="62"/>
      <c r="T27" s="6"/>
      <c r="U27" s="16" t="s">
        <v>349</v>
      </c>
    </row>
    <row r="28" spans="1:23" x14ac:dyDescent="0.3">
      <c r="A28" s="6">
        <v>11</v>
      </c>
      <c r="B28" s="6" t="s">
        <v>57</v>
      </c>
      <c r="C28" s="12">
        <f>C365</f>
        <v>16.5</v>
      </c>
      <c r="D28" s="55">
        <v>0</v>
      </c>
      <c r="E28" s="55">
        <v>0</v>
      </c>
      <c r="F28" s="55">
        <v>0</v>
      </c>
      <c r="G28" s="12">
        <f t="shared" ref="G28:O28" si="7">G365</f>
        <v>16.5</v>
      </c>
      <c r="H28" s="40">
        <f t="shared" si="7"/>
        <v>3</v>
      </c>
      <c r="I28" s="12">
        <f t="shared" si="7"/>
        <v>13</v>
      </c>
      <c r="J28" s="12">
        <f t="shared" si="7"/>
        <v>0.5</v>
      </c>
      <c r="K28" s="12">
        <f t="shared" si="7"/>
        <v>16.5</v>
      </c>
      <c r="L28" s="7">
        <f t="shared" si="7"/>
        <v>4653</v>
      </c>
      <c r="M28" s="13">
        <f t="shared" si="7"/>
        <v>356.25</v>
      </c>
      <c r="N28" s="7">
        <f t="shared" si="7"/>
        <v>4680</v>
      </c>
      <c r="O28" s="7">
        <f t="shared" si="7"/>
        <v>360</v>
      </c>
      <c r="P28" s="8" t="s">
        <v>66</v>
      </c>
      <c r="Q28" s="8">
        <f>Q365</f>
        <v>8000</v>
      </c>
      <c r="R28" s="63">
        <f>R365</f>
        <v>65</v>
      </c>
      <c r="S28" s="62"/>
      <c r="T28" s="6"/>
    </row>
    <row r="29" spans="1:23" x14ac:dyDescent="0.3">
      <c r="A29" s="6">
        <v>12</v>
      </c>
      <c r="B29" s="6" t="s">
        <v>58</v>
      </c>
      <c r="C29" s="55">
        <v>0</v>
      </c>
      <c r="D29" s="55">
        <v>0</v>
      </c>
      <c r="E29" s="55">
        <v>0</v>
      </c>
      <c r="F29" s="55">
        <v>0</v>
      </c>
      <c r="G29" s="55">
        <v>0</v>
      </c>
      <c r="H29" s="55">
        <v>0</v>
      </c>
      <c r="I29" s="55">
        <v>0</v>
      </c>
      <c r="J29" s="55">
        <v>0</v>
      </c>
      <c r="K29" s="55">
        <v>0</v>
      </c>
      <c r="L29" s="55">
        <v>0</v>
      </c>
      <c r="M29" s="55">
        <v>0</v>
      </c>
      <c r="N29" s="55">
        <v>0</v>
      </c>
      <c r="O29" s="55">
        <v>0</v>
      </c>
      <c r="P29" s="8" t="s">
        <v>72</v>
      </c>
      <c r="Q29" s="8"/>
      <c r="R29" s="55">
        <v>0</v>
      </c>
      <c r="S29" s="62"/>
      <c r="T29" s="6"/>
    </row>
    <row r="30" spans="1:23" x14ac:dyDescent="0.3">
      <c r="A30" s="6">
        <v>13</v>
      </c>
      <c r="B30" s="6" t="s">
        <v>59</v>
      </c>
      <c r="C30" s="3">
        <f>C405</f>
        <v>60</v>
      </c>
      <c r="D30" s="55">
        <v>0</v>
      </c>
      <c r="E30" s="55">
        <v>0</v>
      </c>
      <c r="F30" s="55">
        <v>0</v>
      </c>
      <c r="G30" s="3">
        <f>G405</f>
        <v>60</v>
      </c>
      <c r="H30" s="55">
        <v>0</v>
      </c>
      <c r="I30" s="3">
        <f>I405</f>
        <v>60</v>
      </c>
      <c r="J30" s="55">
        <v>0</v>
      </c>
      <c r="K30" s="3">
        <f>K405</f>
        <v>60</v>
      </c>
      <c r="L30" s="13">
        <f>L405</f>
        <v>24000</v>
      </c>
      <c r="M30" s="13">
        <f>M405</f>
        <v>400</v>
      </c>
      <c r="N30" s="13">
        <f>N405</f>
        <v>24000</v>
      </c>
      <c r="O30" s="63">
        <f>O405</f>
        <v>400</v>
      </c>
      <c r="P30" s="8" t="s">
        <v>73</v>
      </c>
      <c r="Q30" s="8">
        <f>Q405</f>
        <v>25000</v>
      </c>
      <c r="R30" s="40">
        <f>R405</f>
        <v>88</v>
      </c>
      <c r="S30" s="6"/>
      <c r="T30" s="6"/>
    </row>
    <row r="31" spans="1:23" x14ac:dyDescent="0.3">
      <c r="A31" s="6">
        <v>14</v>
      </c>
      <c r="B31" s="6" t="s">
        <v>60</v>
      </c>
      <c r="C31" s="55">
        <v>0</v>
      </c>
      <c r="D31" s="55">
        <v>0</v>
      </c>
      <c r="E31" s="55">
        <v>0</v>
      </c>
      <c r="F31" s="55">
        <v>0</v>
      </c>
      <c r="G31" s="55">
        <v>0</v>
      </c>
      <c r="H31" s="55">
        <v>0</v>
      </c>
      <c r="I31" s="55">
        <v>0</v>
      </c>
      <c r="J31" s="55">
        <v>0</v>
      </c>
      <c r="K31" s="55">
        <v>0</v>
      </c>
      <c r="L31" s="55">
        <v>0</v>
      </c>
      <c r="M31" s="55">
        <v>0</v>
      </c>
      <c r="N31" s="55">
        <v>0</v>
      </c>
      <c r="O31" s="55">
        <v>0</v>
      </c>
      <c r="P31" s="8" t="s">
        <v>74</v>
      </c>
      <c r="Q31" s="8"/>
      <c r="R31" s="55">
        <v>0</v>
      </c>
      <c r="S31" s="6"/>
      <c r="T31" s="6"/>
    </row>
    <row r="32" spans="1:23" x14ac:dyDescent="0.3">
      <c r="A32" s="6">
        <v>15</v>
      </c>
      <c r="B32" s="6" t="s">
        <v>61</v>
      </c>
      <c r="C32" s="3">
        <f>C446</f>
        <v>19</v>
      </c>
      <c r="D32" s="3">
        <f t="shared" ref="D32:O32" si="8">D446</f>
        <v>0</v>
      </c>
      <c r="E32" s="3">
        <f t="shared" si="8"/>
        <v>0</v>
      </c>
      <c r="F32" s="3">
        <f t="shared" si="8"/>
        <v>0</v>
      </c>
      <c r="G32" s="3">
        <f t="shared" si="8"/>
        <v>19</v>
      </c>
      <c r="H32" s="64">
        <f t="shared" si="8"/>
        <v>14.5</v>
      </c>
      <c r="I32" s="64">
        <f t="shared" si="8"/>
        <v>4.5</v>
      </c>
      <c r="J32" s="3">
        <f t="shared" si="8"/>
        <v>0</v>
      </c>
      <c r="K32" s="3">
        <f t="shared" si="8"/>
        <v>19</v>
      </c>
      <c r="L32" s="3">
        <f t="shared" si="8"/>
        <v>1350</v>
      </c>
      <c r="M32" s="3">
        <f t="shared" si="8"/>
        <v>300</v>
      </c>
      <c r="N32" s="3">
        <f t="shared" si="8"/>
        <v>1350</v>
      </c>
      <c r="O32" s="3">
        <f t="shared" si="8"/>
        <v>300</v>
      </c>
      <c r="P32" s="8" t="s">
        <v>75</v>
      </c>
      <c r="Q32" s="8">
        <f>Q446</f>
        <v>40000</v>
      </c>
      <c r="R32" s="40">
        <f>R446</f>
        <v>30</v>
      </c>
      <c r="S32" s="6"/>
      <c r="T32" s="6"/>
    </row>
    <row r="33" spans="1:20" x14ac:dyDescent="0.3">
      <c r="A33" s="6">
        <v>16</v>
      </c>
      <c r="B33" s="6" t="s">
        <v>62</v>
      </c>
      <c r="C33" s="55">
        <v>0</v>
      </c>
      <c r="D33" s="55">
        <v>0</v>
      </c>
      <c r="E33" s="55">
        <v>0</v>
      </c>
      <c r="F33" s="55">
        <v>0</v>
      </c>
      <c r="G33" s="55">
        <v>0</v>
      </c>
      <c r="H33" s="55">
        <v>0</v>
      </c>
      <c r="I33" s="55">
        <v>0</v>
      </c>
      <c r="J33" s="55">
        <v>0</v>
      </c>
      <c r="K33" s="55">
        <v>0</v>
      </c>
      <c r="L33" s="55">
        <v>0</v>
      </c>
      <c r="M33" s="55">
        <v>0</v>
      </c>
      <c r="N33" s="55">
        <v>0</v>
      </c>
      <c r="O33" s="55">
        <v>0</v>
      </c>
      <c r="P33" s="8" t="s">
        <v>66</v>
      </c>
      <c r="Q33" s="8"/>
      <c r="R33" s="55">
        <v>0</v>
      </c>
      <c r="S33" s="6"/>
      <c r="T33" s="6"/>
    </row>
    <row r="34" spans="1:20" x14ac:dyDescent="0.3">
      <c r="A34" s="6"/>
      <c r="B34" s="41" t="s">
        <v>3</v>
      </c>
      <c r="C34" s="47"/>
      <c r="D34" s="47"/>
      <c r="E34" s="47"/>
      <c r="F34" s="47"/>
      <c r="G34" s="47"/>
      <c r="H34" s="47"/>
      <c r="I34" s="47"/>
      <c r="J34" s="47"/>
      <c r="K34" s="47">
        <f>SUM(K18:K33)</f>
        <v>4173.7</v>
      </c>
      <c r="L34" s="65"/>
      <c r="M34" s="47"/>
      <c r="N34" s="47"/>
      <c r="O34" s="6"/>
      <c r="P34" s="6"/>
      <c r="Q34" s="6"/>
      <c r="R34" s="6"/>
      <c r="S34" s="6"/>
      <c r="T34" s="6"/>
    </row>
    <row r="36" spans="1:20" x14ac:dyDescent="0.3">
      <c r="A36" s="16" t="s">
        <v>46</v>
      </c>
      <c r="O36" s="419" t="s">
        <v>467</v>
      </c>
      <c r="P36" s="419"/>
      <c r="Q36" s="419"/>
      <c r="R36" s="419"/>
      <c r="S36" s="419"/>
      <c r="T36" s="419"/>
    </row>
    <row r="37" spans="1:20" x14ac:dyDescent="0.3">
      <c r="O37" s="419" t="s">
        <v>2</v>
      </c>
      <c r="P37" s="419"/>
      <c r="Q37" s="419"/>
      <c r="R37" s="419"/>
      <c r="S37" s="419"/>
      <c r="T37" s="419"/>
    </row>
    <row r="40" spans="1:20" x14ac:dyDescent="0.3">
      <c r="O40" s="428" t="s">
        <v>318</v>
      </c>
      <c r="P40" s="428"/>
      <c r="Q40" s="428"/>
      <c r="R40" s="428"/>
      <c r="S40" s="428"/>
      <c r="T40" s="428"/>
    </row>
    <row r="41" spans="1:20" x14ac:dyDescent="0.3">
      <c r="O41" s="419" t="s">
        <v>319</v>
      </c>
      <c r="P41" s="419"/>
      <c r="Q41" s="419"/>
      <c r="R41" s="419"/>
      <c r="S41" s="419"/>
      <c r="T41" s="419"/>
    </row>
    <row r="44" spans="1:20" x14ac:dyDescent="0.3">
      <c r="A44" s="16" t="s">
        <v>96</v>
      </c>
    </row>
    <row r="45" spans="1:20" x14ac:dyDescent="0.3">
      <c r="L45" s="17"/>
    </row>
    <row r="46" spans="1:20" x14ac:dyDescent="0.3">
      <c r="A46" s="441" t="s">
        <v>93</v>
      </c>
      <c r="B46" s="460"/>
      <c r="C46" s="460"/>
      <c r="D46" s="460"/>
      <c r="E46" s="460"/>
      <c r="F46" s="460"/>
      <c r="G46" s="460"/>
      <c r="H46" s="460"/>
      <c r="I46" s="460"/>
      <c r="J46" s="460"/>
      <c r="K46" s="460"/>
      <c r="L46" s="460"/>
      <c r="M46" s="460"/>
      <c r="N46" s="460"/>
      <c r="O46" s="460"/>
      <c r="P46" s="460"/>
      <c r="Q46" s="460"/>
      <c r="R46" s="460"/>
      <c r="S46" s="460"/>
      <c r="T46" s="447"/>
    </row>
    <row r="47" spans="1:20" x14ac:dyDescent="0.3">
      <c r="A47" s="444" t="s">
        <v>4</v>
      </c>
      <c r="B47" s="461"/>
      <c r="C47" s="461"/>
      <c r="D47" s="461"/>
      <c r="E47" s="461"/>
      <c r="F47" s="461"/>
      <c r="G47" s="461"/>
      <c r="H47" s="461"/>
      <c r="I47" s="461"/>
      <c r="J47" s="461"/>
      <c r="K47" s="461"/>
      <c r="L47" s="461"/>
      <c r="M47" s="461"/>
      <c r="N47" s="461"/>
      <c r="O47" s="461"/>
      <c r="P47" s="461"/>
      <c r="Q47" s="461"/>
      <c r="R47" s="461"/>
      <c r="S47" s="461"/>
      <c r="T47" s="445"/>
    </row>
    <row r="48" spans="1:20" x14ac:dyDescent="0.3">
      <c r="N48" s="18"/>
    </row>
    <row r="49" spans="1:21" x14ac:dyDescent="0.3">
      <c r="A49" s="19" t="s">
        <v>5</v>
      </c>
      <c r="B49" s="19"/>
      <c r="C49" s="19" t="s">
        <v>40</v>
      </c>
      <c r="D49" s="19"/>
      <c r="L49" s="20"/>
      <c r="N49" s="20"/>
      <c r="Q49" s="16" t="s">
        <v>42</v>
      </c>
      <c r="S49" s="16" t="str">
        <f>S6</f>
        <v>: 2023</v>
      </c>
    </row>
    <row r="50" spans="1:21" x14ac:dyDescent="0.3">
      <c r="A50" s="16" t="s">
        <v>9</v>
      </c>
      <c r="C50" s="16" t="str">
        <f>C6</f>
        <v>: SINDANG BELITI ULU</v>
      </c>
      <c r="Q50" s="16" t="s">
        <v>43</v>
      </c>
      <c r="S50" s="16" t="s">
        <v>45</v>
      </c>
    </row>
    <row r="51" spans="1:21" x14ac:dyDescent="0.3">
      <c r="A51" s="16" t="s">
        <v>6</v>
      </c>
      <c r="C51" s="16" t="s">
        <v>99</v>
      </c>
      <c r="Q51" s="16" t="s">
        <v>44</v>
      </c>
      <c r="S51" s="16" t="str">
        <f>S8</f>
        <v>: IV ( Empat )</v>
      </c>
    </row>
    <row r="52" spans="1:21" x14ac:dyDescent="0.3">
      <c r="A52" s="16" t="s">
        <v>7</v>
      </c>
      <c r="C52" s="16" t="s">
        <v>41</v>
      </c>
    </row>
    <row r="54" spans="1:21" x14ac:dyDescent="0.3">
      <c r="A54" s="424" t="s">
        <v>8</v>
      </c>
      <c r="B54" s="424" t="s">
        <v>91</v>
      </c>
      <c r="C54" s="22" t="s">
        <v>10</v>
      </c>
      <c r="D54" s="433" t="s">
        <v>15</v>
      </c>
      <c r="E54" s="422"/>
      <c r="F54" s="422"/>
      <c r="G54" s="422"/>
      <c r="H54" s="422"/>
      <c r="I54" s="422"/>
      <c r="J54" s="422"/>
      <c r="K54" s="423"/>
      <c r="L54" s="431" t="s">
        <v>28</v>
      </c>
      <c r="M54" s="432"/>
      <c r="N54" s="431" t="s">
        <v>28</v>
      </c>
      <c r="O54" s="432"/>
      <c r="P54" s="23"/>
      <c r="Q54" s="387"/>
      <c r="R54" s="421" t="s">
        <v>35</v>
      </c>
      <c r="S54" s="427"/>
      <c r="T54" s="424" t="s">
        <v>39</v>
      </c>
    </row>
    <row r="55" spans="1:21" x14ac:dyDescent="0.3">
      <c r="A55" s="425"/>
      <c r="B55" s="425"/>
      <c r="C55" s="24" t="s">
        <v>11</v>
      </c>
      <c r="D55" s="421" t="s">
        <v>16</v>
      </c>
      <c r="E55" s="422"/>
      <c r="F55" s="422"/>
      <c r="G55" s="423"/>
      <c r="H55" s="433" t="s">
        <v>23</v>
      </c>
      <c r="I55" s="422"/>
      <c r="J55" s="422"/>
      <c r="K55" s="423"/>
      <c r="L55" s="434" t="s">
        <v>29</v>
      </c>
      <c r="M55" s="435"/>
      <c r="N55" s="434" t="s">
        <v>29</v>
      </c>
      <c r="O55" s="435"/>
      <c r="P55" s="25"/>
      <c r="Q55" s="26" t="s">
        <v>416</v>
      </c>
      <c r="R55" s="429" t="s">
        <v>36</v>
      </c>
      <c r="S55" s="430"/>
      <c r="T55" s="425"/>
    </row>
    <row r="56" spans="1:21" x14ac:dyDescent="0.3">
      <c r="A56" s="425"/>
      <c r="B56" s="425"/>
      <c r="C56" s="26" t="s">
        <v>12</v>
      </c>
      <c r="D56" s="23"/>
      <c r="E56" s="27"/>
      <c r="F56" s="23"/>
      <c r="G56" s="23"/>
      <c r="H56" s="23"/>
      <c r="I56" s="23"/>
      <c r="J56" s="23"/>
      <c r="K56" s="23"/>
      <c r="L56" s="421" t="s">
        <v>30</v>
      </c>
      <c r="M56" s="427"/>
      <c r="N56" s="421" t="s">
        <v>30</v>
      </c>
      <c r="O56" s="427"/>
      <c r="P56" s="24" t="s">
        <v>34</v>
      </c>
      <c r="Q56" s="24" t="s">
        <v>417</v>
      </c>
      <c r="R56" s="22"/>
      <c r="S56" s="22"/>
      <c r="T56" s="425"/>
    </row>
    <row r="57" spans="1:21" x14ac:dyDescent="0.3">
      <c r="A57" s="425"/>
      <c r="B57" s="425"/>
      <c r="C57" s="26" t="s">
        <v>13</v>
      </c>
      <c r="D57" s="24" t="s">
        <v>17</v>
      </c>
      <c r="E57" s="28" t="s">
        <v>17</v>
      </c>
      <c r="F57" s="24" t="s">
        <v>20</v>
      </c>
      <c r="G57" s="24" t="s">
        <v>22</v>
      </c>
      <c r="H57" s="24" t="s">
        <v>24</v>
      </c>
      <c r="I57" s="24" t="s">
        <v>25</v>
      </c>
      <c r="J57" s="24" t="s">
        <v>26</v>
      </c>
      <c r="K57" s="24" t="s">
        <v>22</v>
      </c>
      <c r="L57" s="429" t="s">
        <v>14</v>
      </c>
      <c r="M57" s="430"/>
      <c r="N57" s="429" t="s">
        <v>33</v>
      </c>
      <c r="O57" s="430"/>
      <c r="P57" s="24" t="s">
        <v>28</v>
      </c>
      <c r="Q57" s="24" t="s">
        <v>418</v>
      </c>
      <c r="R57" s="24" t="s">
        <v>37</v>
      </c>
      <c r="S57" s="24" t="s">
        <v>38</v>
      </c>
      <c r="T57" s="425"/>
    </row>
    <row r="58" spans="1:21" x14ac:dyDescent="0.3">
      <c r="A58" s="425"/>
      <c r="B58" s="425"/>
      <c r="C58" s="26" t="s">
        <v>14</v>
      </c>
      <c r="D58" s="24" t="s">
        <v>18</v>
      </c>
      <c r="E58" s="28" t="s">
        <v>19</v>
      </c>
      <c r="F58" s="24" t="s">
        <v>21</v>
      </c>
      <c r="G58" s="24"/>
      <c r="H58" s="24"/>
      <c r="I58" s="24"/>
      <c r="J58" s="24" t="s">
        <v>27</v>
      </c>
      <c r="K58" s="24"/>
      <c r="L58" s="22" t="s">
        <v>22</v>
      </c>
      <c r="M58" s="22" t="s">
        <v>31</v>
      </c>
      <c r="N58" s="22" t="s">
        <v>22</v>
      </c>
      <c r="O58" s="22" t="s">
        <v>31</v>
      </c>
      <c r="P58" s="25"/>
      <c r="Q58" s="25"/>
      <c r="R58" s="25"/>
      <c r="S58" s="25"/>
      <c r="T58" s="425"/>
    </row>
    <row r="59" spans="1:21" x14ac:dyDescent="0.3">
      <c r="A59" s="426"/>
      <c r="B59" s="426"/>
      <c r="C59" s="29"/>
      <c r="D59" s="30"/>
      <c r="E59" s="31"/>
      <c r="F59" s="30"/>
      <c r="G59" s="30"/>
      <c r="H59" s="30"/>
      <c r="I59" s="30"/>
      <c r="J59" s="30"/>
      <c r="K59" s="30"/>
      <c r="L59" s="32" t="s">
        <v>29</v>
      </c>
      <c r="M59" s="33" t="s">
        <v>32</v>
      </c>
      <c r="N59" s="32" t="s">
        <v>29</v>
      </c>
      <c r="O59" s="33" t="s">
        <v>32</v>
      </c>
      <c r="P59" s="30"/>
      <c r="Q59" s="30"/>
      <c r="R59" s="30"/>
      <c r="S59" s="30"/>
      <c r="T59" s="426"/>
    </row>
    <row r="60" spans="1:21" x14ac:dyDescent="0.3">
      <c r="A60" s="8">
        <v>1</v>
      </c>
      <c r="B60" s="8">
        <v>2</v>
      </c>
      <c r="C60" s="8">
        <v>3</v>
      </c>
      <c r="D60" s="8">
        <v>4</v>
      </c>
      <c r="E60" s="8">
        <v>5</v>
      </c>
      <c r="F60" s="8">
        <v>6</v>
      </c>
      <c r="G60" s="8" t="s">
        <v>0</v>
      </c>
      <c r="H60" s="8">
        <v>8</v>
      </c>
      <c r="I60" s="8">
        <v>9</v>
      </c>
      <c r="J60" s="8">
        <v>10</v>
      </c>
      <c r="K60" s="8" t="s">
        <v>1</v>
      </c>
      <c r="L60" s="8">
        <v>12</v>
      </c>
      <c r="M60" s="8">
        <v>13</v>
      </c>
      <c r="N60" s="8">
        <v>14</v>
      </c>
      <c r="O60" s="8">
        <v>15</v>
      </c>
      <c r="P60" s="8">
        <v>16</v>
      </c>
      <c r="Q60" s="8"/>
      <c r="R60" s="8">
        <v>17</v>
      </c>
      <c r="S60" s="8">
        <v>18</v>
      </c>
      <c r="T60" s="8">
        <v>19</v>
      </c>
    </row>
    <row r="61" spans="1:21" x14ac:dyDescent="0.3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7"/>
      <c r="P61" s="6"/>
      <c r="Q61" s="6"/>
      <c r="R61" s="6"/>
      <c r="S61" s="6"/>
      <c r="T61" s="6"/>
    </row>
    <row r="62" spans="1:21" x14ac:dyDescent="0.3">
      <c r="A62" s="8">
        <v>1</v>
      </c>
      <c r="B62" s="67" t="s">
        <v>230</v>
      </c>
      <c r="C62" s="55">
        <v>23</v>
      </c>
      <c r="D62" s="55">
        <v>0</v>
      </c>
      <c r="E62" s="55">
        <v>0</v>
      </c>
      <c r="F62" s="55">
        <v>0</v>
      </c>
      <c r="G62" s="55">
        <f>C62+E62-F62</f>
        <v>23</v>
      </c>
      <c r="H62" s="55">
        <v>20</v>
      </c>
      <c r="I62" s="55">
        <v>3</v>
      </c>
      <c r="J62" s="55">
        <v>0</v>
      </c>
      <c r="K62" s="55">
        <f>H62+I62+J62</f>
        <v>23</v>
      </c>
      <c r="L62" s="290">
        <v>12000</v>
      </c>
      <c r="M62" s="290">
        <v>4000</v>
      </c>
      <c r="N62" s="7">
        <f>I62*O62</f>
        <v>12000</v>
      </c>
      <c r="O62" s="290">
        <v>4000</v>
      </c>
      <c r="P62" s="8" t="s">
        <v>63</v>
      </c>
      <c r="Q62" s="8">
        <v>1300</v>
      </c>
      <c r="R62" s="247">
        <v>20</v>
      </c>
      <c r="S62" s="6"/>
      <c r="T62" s="6"/>
    </row>
    <row r="63" spans="1:21" x14ac:dyDescent="0.3">
      <c r="A63" s="8">
        <v>2</v>
      </c>
      <c r="B63" s="67" t="s">
        <v>231</v>
      </c>
      <c r="C63" s="55">
        <v>0</v>
      </c>
      <c r="D63" s="55">
        <v>0</v>
      </c>
      <c r="E63" s="55">
        <v>0</v>
      </c>
      <c r="F63" s="55">
        <v>0</v>
      </c>
      <c r="G63" s="55">
        <f t="shared" ref="G63:G70" si="9">C63+E63-F63</f>
        <v>0</v>
      </c>
      <c r="H63" s="55">
        <v>0</v>
      </c>
      <c r="I63" s="55">
        <v>0</v>
      </c>
      <c r="J63" s="55">
        <v>0</v>
      </c>
      <c r="K63" s="55">
        <f t="shared" ref="K63:K70" si="10">H63+I63+J63</f>
        <v>0</v>
      </c>
      <c r="L63" s="290">
        <f>I63*M63</f>
        <v>0</v>
      </c>
      <c r="M63" s="180">
        <v>0</v>
      </c>
      <c r="N63" s="7">
        <f>I63*O63</f>
        <v>0</v>
      </c>
      <c r="O63" s="180">
        <v>0</v>
      </c>
      <c r="P63" s="8" t="s">
        <v>63</v>
      </c>
      <c r="Q63" s="8"/>
      <c r="R63" s="55">
        <v>0</v>
      </c>
      <c r="S63" s="6"/>
      <c r="T63" s="6"/>
    </row>
    <row r="64" spans="1:21" s="253" customFormat="1" x14ac:dyDescent="0.3">
      <c r="A64" s="119">
        <v>3</v>
      </c>
      <c r="B64" s="120" t="s">
        <v>232</v>
      </c>
      <c r="C64" s="123">
        <v>0</v>
      </c>
      <c r="D64" s="123">
        <v>0</v>
      </c>
      <c r="E64" s="123">
        <v>0</v>
      </c>
      <c r="F64" s="123">
        <v>0</v>
      </c>
      <c r="G64" s="123">
        <f t="shared" si="9"/>
        <v>0</v>
      </c>
      <c r="H64" s="123">
        <v>0</v>
      </c>
      <c r="I64" s="123">
        <v>0</v>
      </c>
      <c r="J64" s="123">
        <v>0</v>
      </c>
      <c r="K64" s="123">
        <f t="shared" si="10"/>
        <v>0</v>
      </c>
      <c r="L64" s="394">
        <f>I64*M64</f>
        <v>0</v>
      </c>
      <c r="M64" s="395">
        <v>0</v>
      </c>
      <c r="N64" s="7">
        <f>I64*O64</f>
        <v>0</v>
      </c>
      <c r="O64" s="395">
        <v>0</v>
      </c>
      <c r="P64" s="119" t="s">
        <v>63</v>
      </c>
      <c r="Q64" s="119"/>
      <c r="R64" s="123">
        <v>0</v>
      </c>
      <c r="S64" s="127"/>
      <c r="T64" s="127"/>
      <c r="U64" s="253" t="s">
        <v>392</v>
      </c>
    </row>
    <row r="65" spans="1:21" x14ac:dyDescent="0.3">
      <c r="A65" s="119">
        <v>4</v>
      </c>
      <c r="B65" s="316" t="s">
        <v>233</v>
      </c>
      <c r="C65" s="123">
        <v>2</v>
      </c>
      <c r="D65" s="123">
        <v>0</v>
      </c>
      <c r="E65" s="123"/>
      <c r="F65" s="123">
        <v>0</v>
      </c>
      <c r="G65" s="123">
        <f t="shared" si="9"/>
        <v>2</v>
      </c>
      <c r="H65" s="123">
        <v>0</v>
      </c>
      <c r="I65" s="123">
        <v>2</v>
      </c>
      <c r="J65" s="123">
        <v>0</v>
      </c>
      <c r="K65" s="123">
        <f t="shared" si="10"/>
        <v>2</v>
      </c>
      <c r="L65" s="394">
        <v>8000</v>
      </c>
      <c r="M65" s="394">
        <v>4000</v>
      </c>
      <c r="N65" s="7">
        <f>I65*O65</f>
        <v>8000</v>
      </c>
      <c r="O65" s="394">
        <v>4000</v>
      </c>
      <c r="P65" s="119" t="s">
        <v>63</v>
      </c>
      <c r="Q65" s="119">
        <v>1300</v>
      </c>
      <c r="R65" s="411">
        <v>1</v>
      </c>
      <c r="S65" s="127"/>
      <c r="T65" s="127"/>
    </row>
    <row r="66" spans="1:21" x14ac:dyDescent="0.3">
      <c r="A66" s="119">
        <v>5</v>
      </c>
      <c r="B66" s="120" t="s">
        <v>234</v>
      </c>
      <c r="C66" s="123">
        <v>2</v>
      </c>
      <c r="D66" s="123">
        <v>0</v>
      </c>
      <c r="E66" s="123">
        <v>0</v>
      </c>
      <c r="F66" s="123">
        <v>0</v>
      </c>
      <c r="G66" s="123">
        <f t="shared" si="9"/>
        <v>2</v>
      </c>
      <c r="H66" s="123">
        <v>2</v>
      </c>
      <c r="I66" s="123">
        <v>0</v>
      </c>
      <c r="J66" s="123">
        <v>0</v>
      </c>
      <c r="K66" s="123">
        <f t="shared" si="10"/>
        <v>2</v>
      </c>
      <c r="L66" s="123">
        <v>0</v>
      </c>
      <c r="M66" s="123">
        <v>0</v>
      </c>
      <c r="N66" s="123">
        <v>0</v>
      </c>
      <c r="O66" s="123">
        <v>0</v>
      </c>
      <c r="P66" s="119" t="s">
        <v>63</v>
      </c>
      <c r="Q66" s="119"/>
      <c r="R66" s="123">
        <v>1</v>
      </c>
      <c r="S66" s="127"/>
      <c r="T66" s="127"/>
    </row>
    <row r="67" spans="1:21" x14ac:dyDescent="0.3">
      <c r="A67" s="119">
        <v>6</v>
      </c>
      <c r="B67" s="120" t="s">
        <v>314</v>
      </c>
      <c r="C67" s="123">
        <v>1</v>
      </c>
      <c r="D67" s="123">
        <v>0</v>
      </c>
      <c r="E67" s="123">
        <v>0</v>
      </c>
      <c r="F67" s="123">
        <v>0</v>
      </c>
      <c r="G67" s="123">
        <f t="shared" si="9"/>
        <v>1</v>
      </c>
      <c r="H67" s="123">
        <v>1</v>
      </c>
      <c r="I67" s="123">
        <v>0</v>
      </c>
      <c r="J67" s="123">
        <v>0</v>
      </c>
      <c r="K67" s="123">
        <f t="shared" si="10"/>
        <v>1</v>
      </c>
      <c r="L67" s="123">
        <v>0</v>
      </c>
      <c r="M67" s="123">
        <v>0</v>
      </c>
      <c r="N67" s="123">
        <v>0</v>
      </c>
      <c r="O67" s="123">
        <v>0</v>
      </c>
      <c r="P67" s="119" t="s">
        <v>63</v>
      </c>
      <c r="Q67" s="119"/>
      <c r="R67" s="123">
        <v>1</v>
      </c>
      <c r="S67" s="127"/>
      <c r="T67" s="127"/>
    </row>
    <row r="68" spans="1:21" s="253" customFormat="1" x14ac:dyDescent="0.3">
      <c r="A68" s="119">
        <v>7</v>
      </c>
      <c r="B68" s="120" t="s">
        <v>235</v>
      </c>
      <c r="C68" s="123">
        <v>1.5</v>
      </c>
      <c r="D68" s="123">
        <v>0</v>
      </c>
      <c r="E68" s="124"/>
      <c r="F68" s="124">
        <v>0</v>
      </c>
      <c r="G68" s="124">
        <f t="shared" si="9"/>
        <v>1.5</v>
      </c>
      <c r="H68" s="124">
        <v>1.5</v>
      </c>
      <c r="I68" s="123">
        <v>0</v>
      </c>
      <c r="J68" s="123">
        <v>0</v>
      </c>
      <c r="K68" s="124">
        <f t="shared" si="10"/>
        <v>1.5</v>
      </c>
      <c r="L68" s="123">
        <v>0</v>
      </c>
      <c r="M68" s="123">
        <v>0</v>
      </c>
      <c r="N68" s="123">
        <v>0</v>
      </c>
      <c r="O68" s="123">
        <v>0</v>
      </c>
      <c r="P68" s="119" t="s">
        <v>63</v>
      </c>
      <c r="Q68" s="119"/>
      <c r="R68" s="411">
        <v>2</v>
      </c>
      <c r="S68" s="127"/>
      <c r="T68" s="127"/>
      <c r="U68" s="253" t="s">
        <v>397</v>
      </c>
    </row>
    <row r="69" spans="1:21" s="256" customFormat="1" x14ac:dyDescent="0.3">
      <c r="A69" s="119">
        <v>8</v>
      </c>
      <c r="B69" s="120" t="s">
        <v>236</v>
      </c>
      <c r="C69" s="124">
        <v>14.5</v>
      </c>
      <c r="D69" s="123">
        <v>0</v>
      </c>
      <c r="E69" s="124">
        <v>0</v>
      </c>
      <c r="F69" s="123">
        <v>0</v>
      </c>
      <c r="G69" s="124">
        <f t="shared" si="9"/>
        <v>14.5</v>
      </c>
      <c r="H69" s="124">
        <v>14.5</v>
      </c>
      <c r="I69" s="123">
        <v>0</v>
      </c>
      <c r="J69" s="123">
        <v>0</v>
      </c>
      <c r="K69" s="124">
        <f t="shared" si="10"/>
        <v>14.5</v>
      </c>
      <c r="L69" s="123">
        <v>0</v>
      </c>
      <c r="M69" s="123">
        <v>0</v>
      </c>
      <c r="N69" s="123">
        <v>0</v>
      </c>
      <c r="O69" s="123">
        <v>0</v>
      </c>
      <c r="P69" s="119" t="s">
        <v>63</v>
      </c>
      <c r="Q69" s="119"/>
      <c r="R69" s="123">
        <v>7</v>
      </c>
      <c r="S69" s="127"/>
      <c r="T69" s="127"/>
    </row>
    <row r="70" spans="1:21" x14ac:dyDescent="0.3">
      <c r="A70" s="8">
        <v>9</v>
      </c>
      <c r="B70" s="67" t="s">
        <v>237</v>
      </c>
      <c r="C70" s="55">
        <v>64</v>
      </c>
      <c r="D70" s="55">
        <v>0</v>
      </c>
      <c r="E70" s="55">
        <v>0</v>
      </c>
      <c r="F70" s="55">
        <v>0</v>
      </c>
      <c r="G70" s="55">
        <f t="shared" si="9"/>
        <v>64</v>
      </c>
      <c r="H70" s="55">
        <v>64</v>
      </c>
      <c r="I70" s="55">
        <v>0</v>
      </c>
      <c r="J70" s="55">
        <v>0</v>
      </c>
      <c r="K70" s="55">
        <f t="shared" si="10"/>
        <v>64</v>
      </c>
      <c r="L70" s="55">
        <v>0</v>
      </c>
      <c r="M70" s="55">
        <v>0</v>
      </c>
      <c r="N70" s="55">
        <v>0</v>
      </c>
      <c r="O70" s="55">
        <v>0</v>
      </c>
      <c r="P70" s="8" t="s">
        <v>63</v>
      </c>
      <c r="Q70" s="8"/>
      <c r="R70" s="55">
        <v>34</v>
      </c>
      <c r="S70" s="6"/>
      <c r="T70" s="6"/>
    </row>
    <row r="71" spans="1:21" x14ac:dyDescent="0.3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8"/>
      <c r="Q71" s="8"/>
      <c r="R71" s="6"/>
      <c r="S71" s="6"/>
      <c r="T71" s="6"/>
    </row>
    <row r="72" spans="1:21" x14ac:dyDescent="0.3">
      <c r="A72" s="6"/>
      <c r="B72" s="41" t="s">
        <v>3</v>
      </c>
      <c r="C72" s="7">
        <f t="shared" ref="C72:K72" si="11">SUM(C62:C71)</f>
        <v>108</v>
      </c>
      <c r="D72" s="7">
        <f t="shared" si="11"/>
        <v>0</v>
      </c>
      <c r="E72" s="65">
        <f>SUM(E62:E71)</f>
        <v>0</v>
      </c>
      <c r="F72" s="65">
        <f t="shared" si="11"/>
        <v>0</v>
      </c>
      <c r="G72" s="7">
        <f t="shared" si="11"/>
        <v>108</v>
      </c>
      <c r="H72" s="7">
        <f>SUM(H62:H71)</f>
        <v>103</v>
      </c>
      <c r="I72" s="7">
        <f t="shared" si="11"/>
        <v>5</v>
      </c>
      <c r="J72" s="7">
        <f t="shared" si="11"/>
        <v>0</v>
      </c>
      <c r="K72" s="7">
        <f t="shared" si="11"/>
        <v>108</v>
      </c>
      <c r="L72" s="7">
        <f>SUM(L62:L71)</f>
        <v>20000</v>
      </c>
      <c r="M72" s="7">
        <f>SUM(M62:M70)/2</f>
        <v>4000</v>
      </c>
      <c r="N72" s="7">
        <f>SUM(N62:N71)</f>
        <v>20000</v>
      </c>
      <c r="O72" s="7">
        <f>SUM(O62:O70)/2</f>
        <v>4000</v>
      </c>
      <c r="P72" s="77" t="s">
        <v>63</v>
      </c>
      <c r="Q72" s="78">
        <v>1300</v>
      </c>
      <c r="R72" s="7">
        <f>SUM(R62:R71)</f>
        <v>66</v>
      </c>
      <c r="S72" s="47"/>
      <c r="T72" s="6"/>
    </row>
    <row r="74" spans="1:21" x14ac:dyDescent="0.3">
      <c r="A74" s="16" t="s">
        <v>46</v>
      </c>
      <c r="O74" s="419" t="str">
        <f>O36</f>
        <v>Sindang Beliti Ulu, 31 Desember 2023</v>
      </c>
      <c r="P74" s="419"/>
      <c r="Q74" s="419"/>
      <c r="R74" s="419"/>
      <c r="S74" s="419"/>
      <c r="T74" s="419"/>
    </row>
    <row r="75" spans="1:21" x14ac:dyDescent="0.3">
      <c r="O75" s="419" t="s">
        <v>2</v>
      </c>
      <c r="P75" s="419"/>
      <c r="Q75" s="419"/>
      <c r="R75" s="419"/>
      <c r="S75" s="419"/>
      <c r="T75" s="419"/>
    </row>
    <row r="76" spans="1:21" x14ac:dyDescent="0.3">
      <c r="B76" s="374" t="s">
        <v>408</v>
      </c>
    </row>
    <row r="78" spans="1:21" x14ac:dyDescent="0.3">
      <c r="O78" s="428" t="str">
        <f>O40</f>
        <v>DIDIK ARI SUPENO, S.ST</v>
      </c>
      <c r="P78" s="428"/>
      <c r="Q78" s="428"/>
      <c r="R78" s="428"/>
      <c r="S78" s="428"/>
      <c r="T78" s="428"/>
    </row>
    <row r="79" spans="1:21" x14ac:dyDescent="0.3">
      <c r="O79" s="419" t="str">
        <f>O41</f>
        <v>NIP. 19841204 201706 1 002</v>
      </c>
      <c r="P79" s="419"/>
      <c r="Q79" s="419"/>
      <c r="R79" s="419"/>
      <c r="S79" s="419"/>
      <c r="T79" s="419"/>
    </row>
    <row r="80" spans="1:21" x14ac:dyDescent="0.3">
      <c r="O80" s="89"/>
      <c r="P80" s="89"/>
      <c r="Q80" s="89"/>
      <c r="R80" s="89"/>
      <c r="S80" s="89"/>
      <c r="T80" s="89"/>
    </row>
    <row r="81" spans="1:20" x14ac:dyDescent="0.3">
      <c r="O81" s="89"/>
      <c r="P81" s="89"/>
      <c r="Q81" s="89"/>
      <c r="R81" s="89"/>
      <c r="S81" s="89"/>
      <c r="T81" s="89"/>
    </row>
    <row r="82" spans="1:20" x14ac:dyDescent="0.3">
      <c r="O82" s="89"/>
      <c r="P82" s="89"/>
      <c r="Q82" s="89"/>
      <c r="R82" s="89"/>
      <c r="S82" s="89"/>
      <c r="T82" s="89"/>
    </row>
    <row r="83" spans="1:20" x14ac:dyDescent="0.3">
      <c r="O83" s="89"/>
      <c r="P83" s="89"/>
      <c r="Q83" s="89"/>
      <c r="R83" s="89"/>
      <c r="S83" s="89"/>
      <c r="T83" s="89"/>
    </row>
    <row r="84" spans="1:20" x14ac:dyDescent="0.3">
      <c r="O84" s="89"/>
      <c r="P84" s="89"/>
      <c r="Q84" s="89"/>
      <c r="R84" s="89"/>
      <c r="S84" s="89"/>
      <c r="T84" s="89"/>
    </row>
    <row r="85" spans="1:20" x14ac:dyDescent="0.3">
      <c r="O85" s="89"/>
      <c r="P85" s="89"/>
      <c r="Q85" s="89"/>
      <c r="R85" s="89"/>
      <c r="S85" s="89"/>
      <c r="T85" s="89"/>
    </row>
    <row r="86" spans="1:20" x14ac:dyDescent="0.3">
      <c r="A86" s="16" t="s">
        <v>96</v>
      </c>
    </row>
    <row r="87" spans="1:20" x14ac:dyDescent="0.3">
      <c r="L87" s="17"/>
    </row>
    <row r="88" spans="1:20" x14ac:dyDescent="0.3">
      <c r="A88" s="441" t="s">
        <v>93</v>
      </c>
      <c r="B88" s="460"/>
      <c r="C88" s="460"/>
      <c r="D88" s="460"/>
      <c r="E88" s="460"/>
      <c r="F88" s="460"/>
      <c r="G88" s="460"/>
      <c r="H88" s="460"/>
      <c r="I88" s="460"/>
      <c r="J88" s="460"/>
      <c r="K88" s="460"/>
      <c r="L88" s="460"/>
      <c r="M88" s="460"/>
      <c r="N88" s="460"/>
      <c r="O88" s="460"/>
      <c r="P88" s="460"/>
      <c r="Q88" s="460"/>
      <c r="R88" s="460"/>
      <c r="S88" s="460"/>
      <c r="T88" s="447"/>
    </row>
    <row r="89" spans="1:20" x14ac:dyDescent="0.3">
      <c r="A89" s="444" t="s">
        <v>4</v>
      </c>
      <c r="B89" s="461"/>
      <c r="C89" s="461"/>
      <c r="D89" s="461"/>
      <c r="E89" s="461"/>
      <c r="F89" s="461"/>
      <c r="G89" s="461"/>
      <c r="H89" s="461"/>
      <c r="I89" s="461"/>
      <c r="J89" s="461"/>
      <c r="K89" s="461"/>
      <c r="L89" s="461"/>
      <c r="M89" s="461"/>
      <c r="N89" s="461"/>
      <c r="O89" s="461"/>
      <c r="P89" s="461"/>
      <c r="Q89" s="461"/>
      <c r="R89" s="461"/>
      <c r="S89" s="461"/>
      <c r="T89" s="445"/>
    </row>
    <row r="90" spans="1:20" x14ac:dyDescent="0.3">
      <c r="N90" s="18"/>
    </row>
    <row r="91" spans="1:20" x14ac:dyDescent="0.3">
      <c r="A91" s="19" t="s">
        <v>5</v>
      </c>
      <c r="B91" s="19"/>
      <c r="C91" s="19" t="s">
        <v>76</v>
      </c>
      <c r="D91" s="19"/>
      <c r="L91" s="20"/>
      <c r="N91" s="20"/>
      <c r="Q91" s="16" t="s">
        <v>42</v>
      </c>
      <c r="S91" s="16" t="str">
        <f>S49</f>
        <v>: 2023</v>
      </c>
    </row>
    <row r="92" spans="1:20" x14ac:dyDescent="0.3">
      <c r="A92" s="16" t="s">
        <v>9</v>
      </c>
      <c r="C92" s="16" t="str">
        <f>C50</f>
        <v>: SINDANG BELITI ULU</v>
      </c>
      <c r="Q92" s="16" t="s">
        <v>43</v>
      </c>
      <c r="S92" s="16" t="s">
        <v>45</v>
      </c>
    </row>
    <row r="93" spans="1:20" x14ac:dyDescent="0.3">
      <c r="A93" s="16" t="s">
        <v>6</v>
      </c>
      <c r="C93" s="16" t="s">
        <v>99</v>
      </c>
      <c r="Q93" s="16" t="s">
        <v>44</v>
      </c>
      <c r="S93" s="16" t="str">
        <f>S51</f>
        <v>: IV ( Empat )</v>
      </c>
    </row>
    <row r="94" spans="1:20" x14ac:dyDescent="0.3">
      <c r="A94" s="16" t="s">
        <v>7</v>
      </c>
      <c r="C94" s="16" t="s">
        <v>41</v>
      </c>
    </row>
    <row r="96" spans="1:20" x14ac:dyDescent="0.3">
      <c r="A96" s="424" t="s">
        <v>8</v>
      </c>
      <c r="B96" s="424" t="s">
        <v>91</v>
      </c>
      <c r="C96" s="22" t="s">
        <v>10</v>
      </c>
      <c r="D96" s="433" t="s">
        <v>15</v>
      </c>
      <c r="E96" s="422"/>
      <c r="F96" s="422"/>
      <c r="G96" s="422"/>
      <c r="H96" s="422"/>
      <c r="I96" s="422"/>
      <c r="J96" s="422"/>
      <c r="K96" s="423"/>
      <c r="L96" s="431" t="s">
        <v>28</v>
      </c>
      <c r="M96" s="432"/>
      <c r="N96" s="431" t="s">
        <v>28</v>
      </c>
      <c r="O96" s="432"/>
      <c r="P96" s="23"/>
      <c r="Q96" s="387"/>
      <c r="R96" s="421" t="s">
        <v>35</v>
      </c>
      <c r="S96" s="427"/>
      <c r="T96" s="424" t="s">
        <v>39</v>
      </c>
    </row>
    <row r="97" spans="1:21" x14ac:dyDescent="0.3">
      <c r="A97" s="425"/>
      <c r="B97" s="425"/>
      <c r="C97" s="24" t="s">
        <v>11</v>
      </c>
      <c r="D97" s="421" t="s">
        <v>16</v>
      </c>
      <c r="E97" s="422"/>
      <c r="F97" s="422"/>
      <c r="G97" s="423"/>
      <c r="H97" s="433" t="s">
        <v>23</v>
      </c>
      <c r="I97" s="422"/>
      <c r="J97" s="422"/>
      <c r="K97" s="423"/>
      <c r="L97" s="434" t="s">
        <v>29</v>
      </c>
      <c r="M97" s="435"/>
      <c r="N97" s="434" t="s">
        <v>29</v>
      </c>
      <c r="O97" s="435"/>
      <c r="P97" s="25"/>
      <c r="Q97" s="26" t="s">
        <v>416</v>
      </c>
      <c r="R97" s="429" t="s">
        <v>36</v>
      </c>
      <c r="S97" s="430"/>
      <c r="T97" s="425"/>
    </row>
    <row r="98" spans="1:21" x14ac:dyDescent="0.3">
      <c r="A98" s="425"/>
      <c r="B98" s="425"/>
      <c r="C98" s="26" t="s">
        <v>12</v>
      </c>
      <c r="D98" s="23"/>
      <c r="E98" s="27"/>
      <c r="F98" s="23"/>
      <c r="G98" s="23"/>
      <c r="H98" s="23"/>
      <c r="I98" s="23"/>
      <c r="J98" s="23"/>
      <c r="K98" s="23"/>
      <c r="L98" s="421" t="s">
        <v>30</v>
      </c>
      <c r="M98" s="427"/>
      <c r="N98" s="421" t="s">
        <v>30</v>
      </c>
      <c r="O98" s="427"/>
      <c r="P98" s="24" t="s">
        <v>34</v>
      </c>
      <c r="Q98" s="24" t="s">
        <v>417</v>
      </c>
      <c r="R98" s="22"/>
      <c r="S98" s="22"/>
      <c r="T98" s="425"/>
    </row>
    <row r="99" spans="1:21" x14ac:dyDescent="0.3">
      <c r="A99" s="425"/>
      <c r="B99" s="425"/>
      <c r="C99" s="26" t="s">
        <v>13</v>
      </c>
      <c r="D99" s="24" t="s">
        <v>17</v>
      </c>
      <c r="E99" s="28" t="s">
        <v>17</v>
      </c>
      <c r="F99" s="24" t="s">
        <v>20</v>
      </c>
      <c r="G99" s="24" t="s">
        <v>22</v>
      </c>
      <c r="H99" s="24" t="s">
        <v>24</v>
      </c>
      <c r="I99" s="24" t="s">
        <v>25</v>
      </c>
      <c r="J99" s="24" t="s">
        <v>26</v>
      </c>
      <c r="K99" s="24" t="s">
        <v>22</v>
      </c>
      <c r="L99" s="429" t="s">
        <v>14</v>
      </c>
      <c r="M99" s="430"/>
      <c r="N99" s="429" t="s">
        <v>33</v>
      </c>
      <c r="O99" s="430"/>
      <c r="P99" s="24" t="s">
        <v>28</v>
      </c>
      <c r="Q99" s="24" t="s">
        <v>418</v>
      </c>
      <c r="R99" s="24" t="s">
        <v>37</v>
      </c>
      <c r="S99" s="24" t="s">
        <v>38</v>
      </c>
      <c r="T99" s="425"/>
    </row>
    <row r="100" spans="1:21" x14ac:dyDescent="0.3">
      <c r="A100" s="425"/>
      <c r="B100" s="425"/>
      <c r="C100" s="26" t="s">
        <v>14</v>
      </c>
      <c r="D100" s="24" t="s">
        <v>18</v>
      </c>
      <c r="E100" s="28" t="s">
        <v>19</v>
      </c>
      <c r="F100" s="24" t="s">
        <v>21</v>
      </c>
      <c r="G100" s="24"/>
      <c r="H100" s="24"/>
      <c r="I100" s="24"/>
      <c r="J100" s="24" t="s">
        <v>27</v>
      </c>
      <c r="K100" s="24"/>
      <c r="L100" s="22" t="s">
        <v>22</v>
      </c>
      <c r="M100" s="22" t="s">
        <v>31</v>
      </c>
      <c r="N100" s="22" t="s">
        <v>22</v>
      </c>
      <c r="O100" s="22" t="s">
        <v>31</v>
      </c>
      <c r="P100" s="25"/>
      <c r="Q100" s="25"/>
      <c r="R100" s="25"/>
      <c r="S100" s="25"/>
      <c r="T100" s="425"/>
    </row>
    <row r="101" spans="1:21" x14ac:dyDescent="0.3">
      <c r="A101" s="426"/>
      <c r="B101" s="426"/>
      <c r="C101" s="29"/>
      <c r="D101" s="30"/>
      <c r="E101" s="31"/>
      <c r="F101" s="30"/>
      <c r="G101" s="30"/>
      <c r="H101" s="30"/>
      <c r="I101" s="30"/>
      <c r="J101" s="30"/>
      <c r="K101" s="30"/>
      <c r="L101" s="32" t="s">
        <v>29</v>
      </c>
      <c r="M101" s="33" t="s">
        <v>32</v>
      </c>
      <c r="N101" s="32" t="s">
        <v>29</v>
      </c>
      <c r="O101" s="33" t="s">
        <v>32</v>
      </c>
      <c r="P101" s="30"/>
      <c r="Q101" s="30"/>
      <c r="R101" s="30"/>
      <c r="S101" s="30"/>
      <c r="T101" s="426"/>
    </row>
    <row r="102" spans="1:21" x14ac:dyDescent="0.3">
      <c r="A102" s="8">
        <v>1</v>
      </c>
      <c r="B102" s="8">
        <v>2</v>
      </c>
      <c r="C102" s="8">
        <v>3</v>
      </c>
      <c r="D102" s="8">
        <v>4</v>
      </c>
      <c r="E102" s="8">
        <v>5</v>
      </c>
      <c r="F102" s="8">
        <v>6</v>
      </c>
      <c r="G102" s="8" t="s">
        <v>0</v>
      </c>
      <c r="H102" s="8">
        <v>8</v>
      </c>
      <c r="I102" s="8">
        <v>9</v>
      </c>
      <c r="J102" s="8">
        <v>10</v>
      </c>
      <c r="K102" s="8" t="s">
        <v>1</v>
      </c>
      <c r="L102" s="8">
        <v>12</v>
      </c>
      <c r="M102" s="8">
        <v>13</v>
      </c>
      <c r="N102" s="8">
        <v>14</v>
      </c>
      <c r="O102" s="8">
        <v>15</v>
      </c>
      <c r="P102" s="8">
        <v>16</v>
      </c>
      <c r="Q102" s="8"/>
      <c r="R102" s="8">
        <v>17</v>
      </c>
      <c r="S102" s="8">
        <v>18</v>
      </c>
      <c r="T102" s="8">
        <v>19</v>
      </c>
    </row>
    <row r="103" spans="1:21" x14ac:dyDescent="0.3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7"/>
      <c r="P103" s="6"/>
      <c r="Q103" s="6"/>
      <c r="R103" s="6"/>
      <c r="S103" s="6"/>
      <c r="T103" s="6"/>
    </row>
    <row r="104" spans="1:21" x14ac:dyDescent="0.3">
      <c r="A104" s="8">
        <v>1</v>
      </c>
      <c r="B104" s="67" t="s">
        <v>230</v>
      </c>
      <c r="C104" s="3">
        <v>79</v>
      </c>
      <c r="D104" s="3">
        <v>0</v>
      </c>
      <c r="E104" s="3">
        <v>0</v>
      </c>
      <c r="F104" s="3">
        <v>0</v>
      </c>
      <c r="G104" s="3">
        <f>C104+E104-F104</f>
        <v>79</v>
      </c>
      <c r="H104" s="3">
        <v>54</v>
      </c>
      <c r="I104" s="3">
        <v>23</v>
      </c>
      <c r="J104" s="3">
        <v>2</v>
      </c>
      <c r="K104" s="3">
        <f>H104+I104+J104</f>
        <v>79</v>
      </c>
      <c r="L104" s="58">
        <v>17250</v>
      </c>
      <c r="M104" s="58">
        <v>750</v>
      </c>
      <c r="N104" s="7">
        <f>I104*O104</f>
        <v>17250</v>
      </c>
      <c r="O104" s="58">
        <v>750</v>
      </c>
      <c r="P104" s="8" t="s">
        <v>64</v>
      </c>
      <c r="Q104" s="8">
        <v>8000</v>
      </c>
      <c r="R104" s="59">
        <v>70</v>
      </c>
      <c r="S104" s="6"/>
      <c r="T104" s="6"/>
    </row>
    <row r="105" spans="1:21" x14ac:dyDescent="0.3">
      <c r="A105" s="8">
        <v>2</v>
      </c>
      <c r="B105" s="67" t="s">
        <v>231</v>
      </c>
      <c r="C105" s="3">
        <v>69</v>
      </c>
      <c r="D105" s="3">
        <v>0</v>
      </c>
      <c r="E105" s="3">
        <v>0</v>
      </c>
      <c r="F105" s="3">
        <v>0</v>
      </c>
      <c r="G105" s="3">
        <f t="shared" ref="G105:G112" si="12">C105+E105-F105</f>
        <v>69</v>
      </c>
      <c r="H105" s="3">
        <v>30</v>
      </c>
      <c r="I105" s="3">
        <v>39</v>
      </c>
      <c r="J105" s="3">
        <v>0</v>
      </c>
      <c r="K105" s="3">
        <f t="shared" ref="K105:K112" si="13">H105+I105+J105</f>
        <v>69</v>
      </c>
      <c r="L105" s="58">
        <v>31200</v>
      </c>
      <c r="M105" s="58">
        <v>800</v>
      </c>
      <c r="N105" s="7">
        <f t="shared" ref="N105:N112" si="14">I105*O105</f>
        <v>30420</v>
      </c>
      <c r="O105" s="58">
        <v>780</v>
      </c>
      <c r="P105" s="8" t="s">
        <v>64</v>
      </c>
      <c r="Q105" s="8">
        <v>8000</v>
      </c>
      <c r="R105" s="59">
        <v>63</v>
      </c>
      <c r="S105" s="6"/>
      <c r="T105" s="6"/>
    </row>
    <row r="106" spans="1:21" s="253" customFormat="1" x14ac:dyDescent="0.3">
      <c r="A106" s="119">
        <v>3</v>
      </c>
      <c r="B106" s="120" t="s">
        <v>232</v>
      </c>
      <c r="C106" s="122">
        <v>97</v>
      </c>
      <c r="D106" s="122">
        <v>0</v>
      </c>
      <c r="E106" s="122">
        <v>0</v>
      </c>
      <c r="F106" s="122">
        <v>0</v>
      </c>
      <c r="G106" s="122">
        <f t="shared" si="12"/>
        <v>97</v>
      </c>
      <c r="H106" s="122">
        <v>40</v>
      </c>
      <c r="I106" s="122">
        <v>55</v>
      </c>
      <c r="J106" s="122">
        <v>2</v>
      </c>
      <c r="K106" s="122">
        <f t="shared" si="13"/>
        <v>97</v>
      </c>
      <c r="L106" s="257">
        <v>41250</v>
      </c>
      <c r="M106" s="257">
        <v>750</v>
      </c>
      <c r="N106" s="7">
        <f t="shared" si="14"/>
        <v>42900</v>
      </c>
      <c r="O106" s="58">
        <v>780</v>
      </c>
      <c r="P106" s="119" t="s">
        <v>64</v>
      </c>
      <c r="Q106" s="8">
        <v>8000</v>
      </c>
      <c r="R106" s="334">
        <v>75</v>
      </c>
      <c r="S106" s="127"/>
      <c r="T106" s="127"/>
      <c r="U106" s="253" t="s">
        <v>396</v>
      </c>
    </row>
    <row r="107" spans="1:21" x14ac:dyDescent="0.3">
      <c r="A107" s="119">
        <v>4</v>
      </c>
      <c r="B107" s="316" t="s">
        <v>233</v>
      </c>
      <c r="C107" s="122">
        <v>98</v>
      </c>
      <c r="D107" s="122">
        <v>0</v>
      </c>
      <c r="E107" s="122">
        <v>0</v>
      </c>
      <c r="F107" s="122">
        <v>0</v>
      </c>
      <c r="G107" s="122">
        <f t="shared" si="12"/>
        <v>98</v>
      </c>
      <c r="H107" s="122">
        <v>18</v>
      </c>
      <c r="I107" s="122">
        <v>80</v>
      </c>
      <c r="J107" s="122">
        <v>0</v>
      </c>
      <c r="K107" s="122">
        <f t="shared" si="13"/>
        <v>98</v>
      </c>
      <c r="L107" s="257">
        <v>64000</v>
      </c>
      <c r="M107" s="257">
        <v>800</v>
      </c>
      <c r="N107" s="7">
        <f t="shared" si="14"/>
        <v>62400</v>
      </c>
      <c r="O107" s="58">
        <v>780</v>
      </c>
      <c r="P107" s="119" t="s">
        <v>64</v>
      </c>
      <c r="Q107" s="8">
        <v>8000</v>
      </c>
      <c r="R107" s="334">
        <v>75</v>
      </c>
      <c r="S107" s="127"/>
      <c r="T107" s="127"/>
    </row>
    <row r="108" spans="1:21" s="256" customFormat="1" x14ac:dyDescent="0.3">
      <c r="A108" s="119">
        <v>5</v>
      </c>
      <c r="B108" s="120" t="s">
        <v>234</v>
      </c>
      <c r="C108" s="122">
        <v>86</v>
      </c>
      <c r="D108" s="122">
        <v>0</v>
      </c>
      <c r="E108" s="122">
        <v>0</v>
      </c>
      <c r="F108" s="122">
        <v>0</v>
      </c>
      <c r="G108" s="122">
        <f t="shared" si="12"/>
        <v>86</v>
      </c>
      <c r="H108" s="122">
        <v>5</v>
      </c>
      <c r="I108" s="122">
        <v>81</v>
      </c>
      <c r="J108" s="122">
        <v>0</v>
      </c>
      <c r="K108" s="122">
        <f t="shared" si="13"/>
        <v>86</v>
      </c>
      <c r="L108" s="257">
        <v>61560</v>
      </c>
      <c r="M108" s="257">
        <v>760</v>
      </c>
      <c r="N108" s="7">
        <f t="shared" si="14"/>
        <v>61560</v>
      </c>
      <c r="O108" s="58">
        <v>760</v>
      </c>
      <c r="P108" s="119" t="s">
        <v>64</v>
      </c>
      <c r="Q108" s="8">
        <v>8000</v>
      </c>
      <c r="R108" s="334">
        <v>63</v>
      </c>
      <c r="S108" s="127"/>
      <c r="T108" s="127"/>
    </row>
    <row r="109" spans="1:21" x14ac:dyDescent="0.3">
      <c r="A109" s="119">
        <v>6</v>
      </c>
      <c r="B109" s="120" t="s">
        <v>314</v>
      </c>
      <c r="C109" s="122">
        <v>93</v>
      </c>
      <c r="D109" s="122">
        <v>0</v>
      </c>
      <c r="E109" s="122">
        <v>0</v>
      </c>
      <c r="F109" s="122">
        <v>0</v>
      </c>
      <c r="G109" s="122">
        <f t="shared" si="12"/>
        <v>93</v>
      </c>
      <c r="H109" s="122">
        <v>30</v>
      </c>
      <c r="I109" s="122">
        <v>60</v>
      </c>
      <c r="J109" s="122">
        <v>3</v>
      </c>
      <c r="K109" s="122">
        <f t="shared" si="13"/>
        <v>93</v>
      </c>
      <c r="L109" s="257">
        <v>48000</v>
      </c>
      <c r="M109" s="257">
        <v>800</v>
      </c>
      <c r="N109" s="7">
        <f t="shared" si="14"/>
        <v>46800</v>
      </c>
      <c r="O109" s="58">
        <v>780</v>
      </c>
      <c r="P109" s="119" t="s">
        <v>64</v>
      </c>
      <c r="Q109" s="8">
        <v>8000</v>
      </c>
      <c r="R109" s="334">
        <v>71</v>
      </c>
      <c r="S109" s="127"/>
      <c r="T109" s="127"/>
    </row>
    <row r="110" spans="1:21" s="253" customFormat="1" x14ac:dyDescent="0.3">
      <c r="A110" s="119">
        <v>7</v>
      </c>
      <c r="B110" s="120" t="s">
        <v>235</v>
      </c>
      <c r="C110" s="122">
        <v>96</v>
      </c>
      <c r="D110" s="308">
        <v>0</v>
      </c>
      <c r="E110" s="122">
        <v>0</v>
      </c>
      <c r="F110" s="122">
        <v>0</v>
      </c>
      <c r="G110" s="122">
        <f t="shared" si="12"/>
        <v>96</v>
      </c>
      <c r="H110" s="122">
        <v>16</v>
      </c>
      <c r="I110" s="122">
        <v>70</v>
      </c>
      <c r="J110" s="122">
        <v>10</v>
      </c>
      <c r="K110" s="122">
        <f t="shared" si="13"/>
        <v>96</v>
      </c>
      <c r="L110" s="257">
        <v>56000</v>
      </c>
      <c r="M110" s="257">
        <v>800</v>
      </c>
      <c r="N110" s="7">
        <f t="shared" si="14"/>
        <v>54600</v>
      </c>
      <c r="O110" s="58">
        <v>780</v>
      </c>
      <c r="P110" s="119" t="s">
        <v>64</v>
      </c>
      <c r="Q110" s="8">
        <v>8000</v>
      </c>
      <c r="R110" s="334">
        <v>83</v>
      </c>
      <c r="S110" s="127"/>
      <c r="T110" s="127"/>
      <c r="U110" s="253" t="s">
        <v>395</v>
      </c>
    </row>
    <row r="111" spans="1:21" s="256" customFormat="1" x14ac:dyDescent="0.3">
      <c r="A111" s="119">
        <v>8</v>
      </c>
      <c r="B111" s="120" t="s">
        <v>236</v>
      </c>
      <c r="C111" s="122">
        <v>100</v>
      </c>
      <c r="D111" s="122">
        <v>0</v>
      </c>
      <c r="E111" s="122">
        <v>0</v>
      </c>
      <c r="F111" s="122">
        <v>0</v>
      </c>
      <c r="G111" s="122">
        <f t="shared" si="12"/>
        <v>100</v>
      </c>
      <c r="H111" s="122">
        <v>20</v>
      </c>
      <c r="I111" s="122">
        <v>75</v>
      </c>
      <c r="J111" s="122">
        <v>5</v>
      </c>
      <c r="K111" s="122">
        <f>H111+I111+J111</f>
        <v>100</v>
      </c>
      <c r="L111" s="257">
        <v>60000</v>
      </c>
      <c r="M111" s="257">
        <v>800</v>
      </c>
      <c r="N111" s="7">
        <f t="shared" si="14"/>
        <v>60000</v>
      </c>
      <c r="O111" s="58">
        <v>800</v>
      </c>
      <c r="P111" s="119" t="s">
        <v>64</v>
      </c>
      <c r="Q111" s="8">
        <v>8000</v>
      </c>
      <c r="R111" s="334">
        <v>103</v>
      </c>
      <c r="S111" s="127"/>
      <c r="T111" s="127"/>
    </row>
    <row r="112" spans="1:21" x14ac:dyDescent="0.3">
      <c r="A112" s="8">
        <v>9</v>
      </c>
      <c r="B112" s="67" t="s">
        <v>237</v>
      </c>
      <c r="C112" s="3">
        <v>67</v>
      </c>
      <c r="D112" s="3">
        <v>0</v>
      </c>
      <c r="E112" s="3">
        <v>0</v>
      </c>
      <c r="F112" s="3">
        <v>0</v>
      </c>
      <c r="G112" s="3">
        <f t="shared" si="12"/>
        <v>67</v>
      </c>
      <c r="H112" s="3">
        <v>11</v>
      </c>
      <c r="I112" s="3">
        <v>54</v>
      </c>
      <c r="J112" s="3">
        <v>2</v>
      </c>
      <c r="K112" s="3">
        <f t="shared" si="13"/>
        <v>67</v>
      </c>
      <c r="L112" s="58">
        <v>48600</v>
      </c>
      <c r="M112" s="58">
        <v>900</v>
      </c>
      <c r="N112" s="7">
        <f t="shared" si="14"/>
        <v>43200</v>
      </c>
      <c r="O112" s="58">
        <v>800</v>
      </c>
      <c r="P112" s="8" t="s">
        <v>64</v>
      </c>
      <c r="Q112" s="8">
        <v>8000</v>
      </c>
      <c r="R112" s="59">
        <v>60</v>
      </c>
      <c r="S112" s="6"/>
      <c r="T112" s="6"/>
    </row>
    <row r="113" spans="1:20" x14ac:dyDescent="0.3">
      <c r="A113" s="8"/>
      <c r="B113" s="67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116"/>
      <c r="P113" s="8"/>
      <c r="Q113" s="8"/>
      <c r="R113" s="8"/>
      <c r="S113" s="6"/>
      <c r="T113" s="6"/>
    </row>
    <row r="114" spans="1:20" x14ac:dyDescent="0.3">
      <c r="A114" s="6"/>
      <c r="B114" s="41" t="s">
        <v>3</v>
      </c>
      <c r="C114" s="7">
        <f t="shared" ref="C114:J114" si="15">SUM(C104:C113)</f>
        <v>785</v>
      </c>
      <c r="D114" s="47">
        <f t="shared" si="15"/>
        <v>0</v>
      </c>
      <c r="E114" s="7">
        <f t="shared" si="15"/>
        <v>0</v>
      </c>
      <c r="F114" s="7">
        <f t="shared" si="15"/>
        <v>0</v>
      </c>
      <c r="G114" s="7">
        <f t="shared" si="15"/>
        <v>785</v>
      </c>
      <c r="H114" s="7">
        <f t="shared" si="15"/>
        <v>224</v>
      </c>
      <c r="I114" s="7">
        <f t="shared" si="15"/>
        <v>537</v>
      </c>
      <c r="J114" s="7">
        <f t="shared" si="15"/>
        <v>24</v>
      </c>
      <c r="K114" s="7">
        <f>SUM(K104:K113)</f>
        <v>785</v>
      </c>
      <c r="L114" s="40">
        <f>SUM(L104:L113)</f>
        <v>427860</v>
      </c>
      <c r="M114" s="96">
        <f>SUM(M104:M112)/9</f>
        <v>795.55555555555554</v>
      </c>
      <c r="N114" s="7">
        <f>SUM(N104:N113)</f>
        <v>419130</v>
      </c>
      <c r="O114" s="96">
        <f>SUM(O104:O112)/9</f>
        <v>778.88888888888891</v>
      </c>
      <c r="P114" s="8" t="s">
        <v>64</v>
      </c>
      <c r="Q114" s="8">
        <f>SUM(Q104:Q112)/9</f>
        <v>8000</v>
      </c>
      <c r="R114" s="15">
        <f>SUM(R104:R113)</f>
        <v>663</v>
      </c>
      <c r="S114" s="6"/>
      <c r="T114" s="6"/>
    </row>
    <row r="116" spans="1:20" ht="20.100000000000001" customHeight="1" x14ac:dyDescent="0.3">
      <c r="A116" s="16" t="s">
        <v>46</v>
      </c>
      <c r="O116" s="419" t="str">
        <f>O74</f>
        <v>Sindang Beliti Ulu, 31 Desember 2023</v>
      </c>
      <c r="P116" s="419"/>
      <c r="Q116" s="419"/>
      <c r="R116" s="419"/>
      <c r="S116" s="419"/>
      <c r="T116" s="419"/>
    </row>
    <row r="117" spans="1:20" ht="20.100000000000001" customHeight="1" x14ac:dyDescent="0.3">
      <c r="O117" s="419" t="s">
        <v>2</v>
      </c>
      <c r="P117" s="419"/>
      <c r="Q117" s="419"/>
      <c r="R117" s="419"/>
      <c r="S117" s="419"/>
      <c r="T117" s="419"/>
    </row>
    <row r="118" spans="1:20" x14ac:dyDescent="0.3">
      <c r="B118" s="354" t="s">
        <v>325</v>
      </c>
    </row>
    <row r="119" spans="1:20" x14ac:dyDescent="0.3">
      <c r="B119" s="354" t="s">
        <v>364</v>
      </c>
    </row>
    <row r="120" spans="1:20" ht="20.100000000000001" customHeight="1" x14ac:dyDescent="0.3">
      <c r="B120" s="368" t="s">
        <v>409</v>
      </c>
      <c r="O120" s="428" t="str">
        <f>O78</f>
        <v>DIDIK ARI SUPENO, S.ST</v>
      </c>
      <c r="P120" s="428"/>
      <c r="Q120" s="428"/>
      <c r="R120" s="428"/>
      <c r="S120" s="428"/>
      <c r="T120" s="428"/>
    </row>
    <row r="121" spans="1:20" ht="16.5" customHeight="1" x14ac:dyDescent="0.3">
      <c r="B121" s="375" t="s">
        <v>410</v>
      </c>
      <c r="O121" s="419" t="str">
        <f>O79</f>
        <v>NIP. 19841204 201706 1 002</v>
      </c>
      <c r="P121" s="419"/>
      <c r="Q121" s="419"/>
      <c r="R121" s="419"/>
      <c r="S121" s="419"/>
      <c r="T121" s="419"/>
    </row>
    <row r="122" spans="1:20" ht="12" customHeight="1" x14ac:dyDescent="0.3">
      <c r="B122" s="374"/>
    </row>
    <row r="123" spans="1:20" ht="12" customHeight="1" x14ac:dyDescent="0.3">
      <c r="B123" s="374"/>
    </row>
    <row r="124" spans="1:20" ht="12" customHeight="1" x14ac:dyDescent="0.3">
      <c r="B124" s="374"/>
    </row>
    <row r="125" spans="1:20" ht="12" customHeight="1" x14ac:dyDescent="0.3">
      <c r="B125" s="374"/>
    </row>
    <row r="126" spans="1:20" ht="12" customHeight="1" x14ac:dyDescent="0.3"/>
    <row r="127" spans="1:20" ht="12" customHeight="1" x14ac:dyDescent="0.3"/>
    <row r="128" spans="1:20" ht="20.100000000000001" customHeight="1" x14ac:dyDescent="0.3">
      <c r="A128" s="16" t="s">
        <v>96</v>
      </c>
    </row>
    <row r="129" spans="1:20" x14ac:dyDescent="0.3">
      <c r="L129" s="17"/>
    </row>
    <row r="130" spans="1:20" x14ac:dyDescent="0.3">
      <c r="A130" s="441" t="s">
        <v>93</v>
      </c>
      <c r="B130" s="460"/>
      <c r="C130" s="460"/>
      <c r="D130" s="460"/>
      <c r="E130" s="460"/>
      <c r="F130" s="460"/>
      <c r="G130" s="460"/>
      <c r="H130" s="460"/>
      <c r="I130" s="460"/>
      <c r="J130" s="460"/>
      <c r="K130" s="460"/>
      <c r="L130" s="460"/>
      <c r="M130" s="460"/>
      <c r="N130" s="460"/>
      <c r="O130" s="460"/>
      <c r="P130" s="460"/>
      <c r="Q130" s="460"/>
      <c r="R130" s="460"/>
      <c r="S130" s="460"/>
      <c r="T130" s="447"/>
    </row>
    <row r="131" spans="1:20" x14ac:dyDescent="0.3">
      <c r="A131" s="444" t="s">
        <v>4</v>
      </c>
      <c r="B131" s="461"/>
      <c r="C131" s="461"/>
      <c r="D131" s="461"/>
      <c r="E131" s="461"/>
      <c r="F131" s="461"/>
      <c r="G131" s="461"/>
      <c r="H131" s="461"/>
      <c r="I131" s="461"/>
      <c r="J131" s="461"/>
      <c r="K131" s="461"/>
      <c r="L131" s="461"/>
      <c r="M131" s="461"/>
      <c r="N131" s="461"/>
      <c r="O131" s="461"/>
      <c r="P131" s="461"/>
      <c r="Q131" s="461"/>
      <c r="R131" s="461"/>
      <c r="S131" s="461"/>
      <c r="T131" s="445"/>
    </row>
    <row r="132" spans="1:20" x14ac:dyDescent="0.3">
      <c r="N132" s="18"/>
    </row>
    <row r="133" spans="1:20" x14ac:dyDescent="0.3">
      <c r="A133" s="19" t="s">
        <v>5</v>
      </c>
      <c r="B133" s="19"/>
      <c r="C133" s="19" t="s">
        <v>77</v>
      </c>
      <c r="D133" s="19"/>
      <c r="L133" s="20"/>
      <c r="N133" s="20"/>
      <c r="Q133" s="16" t="s">
        <v>42</v>
      </c>
      <c r="S133" s="16" t="str">
        <f>S91</f>
        <v>: 2023</v>
      </c>
    </row>
    <row r="134" spans="1:20" x14ac:dyDescent="0.3">
      <c r="A134" s="16" t="s">
        <v>9</v>
      </c>
      <c r="C134" s="16" t="str">
        <f>C92</f>
        <v>: SINDANG BELITI ULU</v>
      </c>
      <c r="Q134" s="16" t="s">
        <v>43</v>
      </c>
      <c r="S134" s="16" t="s">
        <v>45</v>
      </c>
    </row>
    <row r="135" spans="1:20" x14ac:dyDescent="0.3">
      <c r="A135" s="16" t="s">
        <v>6</v>
      </c>
      <c r="C135" s="16" t="s">
        <v>99</v>
      </c>
      <c r="Q135" s="16" t="s">
        <v>44</v>
      </c>
      <c r="S135" s="16" t="str">
        <f>S93</f>
        <v>: IV ( Empat )</v>
      </c>
    </row>
    <row r="136" spans="1:20" x14ac:dyDescent="0.3">
      <c r="A136" s="16" t="s">
        <v>7</v>
      </c>
      <c r="C136" s="16" t="s">
        <v>41</v>
      </c>
    </row>
    <row r="138" spans="1:20" x14ac:dyDescent="0.3">
      <c r="A138" s="424" t="s">
        <v>8</v>
      </c>
      <c r="B138" s="424" t="s">
        <v>91</v>
      </c>
      <c r="C138" s="22" t="s">
        <v>10</v>
      </c>
      <c r="D138" s="433" t="s">
        <v>15</v>
      </c>
      <c r="E138" s="422"/>
      <c r="F138" s="422"/>
      <c r="G138" s="422"/>
      <c r="H138" s="422"/>
      <c r="I138" s="422"/>
      <c r="J138" s="422"/>
      <c r="K138" s="423"/>
      <c r="L138" s="431" t="s">
        <v>28</v>
      </c>
      <c r="M138" s="432"/>
      <c r="N138" s="431" t="s">
        <v>28</v>
      </c>
      <c r="O138" s="432"/>
      <c r="P138" s="23"/>
      <c r="Q138" s="387"/>
      <c r="R138" s="421" t="s">
        <v>35</v>
      </c>
      <c r="S138" s="427"/>
      <c r="T138" s="424" t="s">
        <v>39</v>
      </c>
    </row>
    <row r="139" spans="1:20" x14ac:dyDescent="0.3">
      <c r="A139" s="425"/>
      <c r="B139" s="425"/>
      <c r="C139" s="24" t="s">
        <v>11</v>
      </c>
      <c r="D139" s="421" t="s">
        <v>16</v>
      </c>
      <c r="E139" s="422"/>
      <c r="F139" s="422"/>
      <c r="G139" s="423"/>
      <c r="H139" s="433" t="s">
        <v>23</v>
      </c>
      <c r="I139" s="422"/>
      <c r="J139" s="422"/>
      <c r="K139" s="423"/>
      <c r="L139" s="434" t="s">
        <v>29</v>
      </c>
      <c r="M139" s="435"/>
      <c r="N139" s="434" t="s">
        <v>29</v>
      </c>
      <c r="O139" s="435"/>
      <c r="P139" s="25"/>
      <c r="Q139" s="26" t="s">
        <v>416</v>
      </c>
      <c r="R139" s="429" t="s">
        <v>36</v>
      </c>
      <c r="S139" s="430"/>
      <c r="T139" s="425"/>
    </row>
    <row r="140" spans="1:20" x14ac:dyDescent="0.3">
      <c r="A140" s="425"/>
      <c r="B140" s="425"/>
      <c r="C140" s="26" t="s">
        <v>12</v>
      </c>
      <c r="D140" s="23"/>
      <c r="E140" s="27"/>
      <c r="F140" s="23"/>
      <c r="G140" s="23"/>
      <c r="H140" s="23"/>
      <c r="I140" s="23"/>
      <c r="J140" s="23"/>
      <c r="K140" s="23"/>
      <c r="L140" s="421" t="s">
        <v>30</v>
      </c>
      <c r="M140" s="427"/>
      <c r="N140" s="421" t="s">
        <v>30</v>
      </c>
      <c r="O140" s="427"/>
      <c r="P140" s="24" t="s">
        <v>34</v>
      </c>
      <c r="Q140" s="24" t="s">
        <v>417</v>
      </c>
      <c r="R140" s="22"/>
      <c r="S140" s="22"/>
      <c r="T140" s="425"/>
    </row>
    <row r="141" spans="1:20" x14ac:dyDescent="0.3">
      <c r="A141" s="425"/>
      <c r="B141" s="425"/>
      <c r="C141" s="26" t="s">
        <v>13</v>
      </c>
      <c r="D141" s="24" t="s">
        <v>17</v>
      </c>
      <c r="E141" s="28" t="s">
        <v>17</v>
      </c>
      <c r="F141" s="24" t="s">
        <v>20</v>
      </c>
      <c r="G141" s="24" t="s">
        <v>22</v>
      </c>
      <c r="H141" s="24" t="s">
        <v>24</v>
      </c>
      <c r="I141" s="24" t="s">
        <v>25</v>
      </c>
      <c r="J141" s="24" t="s">
        <v>26</v>
      </c>
      <c r="K141" s="24" t="s">
        <v>22</v>
      </c>
      <c r="L141" s="429" t="s">
        <v>14</v>
      </c>
      <c r="M141" s="430"/>
      <c r="N141" s="429" t="s">
        <v>33</v>
      </c>
      <c r="O141" s="430"/>
      <c r="P141" s="24" t="s">
        <v>28</v>
      </c>
      <c r="Q141" s="24" t="s">
        <v>418</v>
      </c>
      <c r="R141" s="24" t="s">
        <v>37</v>
      </c>
      <c r="S141" s="24" t="s">
        <v>38</v>
      </c>
      <c r="T141" s="425"/>
    </row>
    <row r="142" spans="1:20" x14ac:dyDescent="0.3">
      <c r="A142" s="425"/>
      <c r="B142" s="425"/>
      <c r="C142" s="26" t="s">
        <v>14</v>
      </c>
      <c r="D142" s="24" t="s">
        <v>18</v>
      </c>
      <c r="E142" s="28" t="s">
        <v>19</v>
      </c>
      <c r="F142" s="24" t="s">
        <v>21</v>
      </c>
      <c r="G142" s="24"/>
      <c r="H142" s="24"/>
      <c r="I142" s="24"/>
      <c r="J142" s="24" t="s">
        <v>27</v>
      </c>
      <c r="K142" s="24"/>
      <c r="L142" s="22" t="s">
        <v>22</v>
      </c>
      <c r="M142" s="22" t="s">
        <v>31</v>
      </c>
      <c r="N142" s="22" t="s">
        <v>22</v>
      </c>
      <c r="O142" s="22" t="s">
        <v>31</v>
      </c>
      <c r="P142" s="25"/>
      <c r="Q142" s="25"/>
      <c r="R142" s="25"/>
      <c r="S142" s="25"/>
      <c r="T142" s="425"/>
    </row>
    <row r="143" spans="1:20" ht="20.100000000000001" customHeight="1" x14ac:dyDescent="0.3">
      <c r="A143" s="426"/>
      <c r="B143" s="426"/>
      <c r="C143" s="29"/>
      <c r="D143" s="30"/>
      <c r="E143" s="31"/>
      <c r="F143" s="30"/>
      <c r="G143" s="30"/>
      <c r="H143" s="30"/>
      <c r="I143" s="30"/>
      <c r="J143" s="30"/>
      <c r="K143" s="30"/>
      <c r="L143" s="32" t="s">
        <v>29</v>
      </c>
      <c r="M143" s="33" t="s">
        <v>32</v>
      </c>
      <c r="N143" s="32" t="s">
        <v>29</v>
      </c>
      <c r="O143" s="33" t="s">
        <v>32</v>
      </c>
      <c r="P143" s="30"/>
      <c r="Q143" s="30"/>
      <c r="R143" s="30"/>
      <c r="S143" s="30"/>
      <c r="T143" s="426"/>
    </row>
    <row r="144" spans="1:20" x14ac:dyDescent="0.3">
      <c r="A144" s="8">
        <v>1</v>
      </c>
      <c r="B144" s="8">
        <v>2</v>
      </c>
      <c r="C144" s="8">
        <v>3</v>
      </c>
      <c r="D144" s="8">
        <v>4</v>
      </c>
      <c r="E144" s="8">
        <v>5</v>
      </c>
      <c r="F144" s="8">
        <v>6</v>
      </c>
      <c r="G144" s="8" t="s">
        <v>0</v>
      </c>
      <c r="H144" s="8">
        <v>8</v>
      </c>
      <c r="I144" s="8">
        <v>9</v>
      </c>
      <c r="J144" s="8">
        <v>10</v>
      </c>
      <c r="K144" s="8" t="s">
        <v>1</v>
      </c>
      <c r="L144" s="8">
        <v>12</v>
      </c>
      <c r="M144" s="8">
        <v>13</v>
      </c>
      <c r="N144" s="8">
        <v>14</v>
      </c>
      <c r="O144" s="8">
        <v>15</v>
      </c>
      <c r="P144" s="8">
        <v>16</v>
      </c>
      <c r="Q144" s="8"/>
      <c r="R144" s="8">
        <v>17</v>
      </c>
      <c r="S144" s="8">
        <v>18</v>
      </c>
      <c r="T144" s="8">
        <v>19</v>
      </c>
    </row>
    <row r="145" spans="1:23" x14ac:dyDescent="0.3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7"/>
      <c r="P145" s="6"/>
      <c r="Q145" s="6"/>
      <c r="R145" s="6"/>
      <c r="S145" s="6"/>
      <c r="T145" s="6"/>
    </row>
    <row r="146" spans="1:23" x14ac:dyDescent="0.3">
      <c r="A146" s="8">
        <v>1</v>
      </c>
      <c r="B146" s="67" t="s">
        <v>230</v>
      </c>
      <c r="C146" s="3">
        <v>433</v>
      </c>
      <c r="D146" s="3">
        <v>0</v>
      </c>
      <c r="E146" s="3">
        <v>0</v>
      </c>
      <c r="F146" s="3">
        <v>0</v>
      </c>
      <c r="G146" s="3">
        <f>C146+E146-F146</f>
        <v>433</v>
      </c>
      <c r="H146" s="3">
        <v>316</v>
      </c>
      <c r="I146" s="3">
        <v>117</v>
      </c>
      <c r="J146" s="3">
        <v>0</v>
      </c>
      <c r="K146" s="3">
        <f>H146+I146+J146</f>
        <v>433</v>
      </c>
      <c r="L146" s="58">
        <v>93600</v>
      </c>
      <c r="M146" s="58">
        <v>800</v>
      </c>
      <c r="N146" s="58">
        <f>I146*O146</f>
        <v>76050</v>
      </c>
      <c r="O146" s="58">
        <v>650</v>
      </c>
      <c r="P146" s="8" t="s">
        <v>65</v>
      </c>
      <c r="Q146" s="8">
        <v>38000</v>
      </c>
      <c r="R146" s="59">
        <v>217</v>
      </c>
      <c r="S146" s="6"/>
      <c r="T146" s="6"/>
      <c r="W146" s="156"/>
    </row>
    <row r="147" spans="1:23" x14ac:dyDescent="0.3">
      <c r="A147" s="8">
        <v>2</v>
      </c>
      <c r="B147" s="67" t="s">
        <v>231</v>
      </c>
      <c r="C147" s="3">
        <v>489</v>
      </c>
      <c r="D147" s="3">
        <v>0</v>
      </c>
      <c r="E147" s="3">
        <v>0</v>
      </c>
      <c r="F147" s="3">
        <v>0</v>
      </c>
      <c r="G147" s="3">
        <f t="shared" ref="G147:G154" si="16">C147+E147-F147</f>
        <v>489</v>
      </c>
      <c r="H147" s="3">
        <v>312</v>
      </c>
      <c r="I147" s="3">
        <v>177</v>
      </c>
      <c r="J147" s="3">
        <v>0</v>
      </c>
      <c r="K147" s="3">
        <f t="shared" ref="K147:K154" si="17">H147+I147+J147</f>
        <v>489</v>
      </c>
      <c r="L147" s="58">
        <v>141600</v>
      </c>
      <c r="M147" s="58">
        <v>800</v>
      </c>
      <c r="N147" s="58">
        <f t="shared" ref="N147:N154" si="18">I147*O147</f>
        <v>115050</v>
      </c>
      <c r="O147" s="58">
        <v>650</v>
      </c>
      <c r="P147" s="8" t="s">
        <v>65</v>
      </c>
      <c r="Q147" s="8">
        <v>38000</v>
      </c>
      <c r="R147" s="59">
        <v>218</v>
      </c>
      <c r="S147" s="6"/>
      <c r="T147" s="6"/>
      <c r="W147" s="156"/>
    </row>
    <row r="148" spans="1:23" s="323" customFormat="1" x14ac:dyDescent="0.3">
      <c r="A148" s="119">
        <v>3</v>
      </c>
      <c r="B148" s="120" t="s">
        <v>232</v>
      </c>
      <c r="C148" s="122">
        <v>329</v>
      </c>
      <c r="D148" s="122">
        <v>0</v>
      </c>
      <c r="E148" s="122">
        <v>0</v>
      </c>
      <c r="F148" s="122">
        <v>0</v>
      </c>
      <c r="G148" s="122">
        <f t="shared" si="16"/>
        <v>329</v>
      </c>
      <c r="H148" s="333">
        <v>228.125</v>
      </c>
      <c r="I148" s="122">
        <v>100</v>
      </c>
      <c r="J148" s="333">
        <v>0.875</v>
      </c>
      <c r="K148" s="122">
        <f t="shared" si="17"/>
        <v>329</v>
      </c>
      <c r="L148" s="257">
        <v>75000</v>
      </c>
      <c r="M148" s="257">
        <v>750</v>
      </c>
      <c r="N148" s="58">
        <f t="shared" si="18"/>
        <v>65000</v>
      </c>
      <c r="O148" s="58">
        <v>650</v>
      </c>
      <c r="P148" s="119" t="s">
        <v>65</v>
      </c>
      <c r="Q148" s="8">
        <v>38000</v>
      </c>
      <c r="R148" s="334">
        <v>140</v>
      </c>
      <c r="S148" s="127"/>
      <c r="T148" s="127"/>
      <c r="U148" s="323" t="s">
        <v>361</v>
      </c>
      <c r="W148" s="331"/>
    </row>
    <row r="149" spans="1:23" x14ac:dyDescent="0.3">
      <c r="A149" s="119">
        <v>4</v>
      </c>
      <c r="B149" s="316" t="s">
        <v>233</v>
      </c>
      <c r="C149" s="122">
        <v>237</v>
      </c>
      <c r="D149" s="122">
        <v>0</v>
      </c>
      <c r="E149" s="122">
        <v>0</v>
      </c>
      <c r="F149" s="122">
        <v>0</v>
      </c>
      <c r="G149" s="122">
        <f t="shared" si="16"/>
        <v>237</v>
      </c>
      <c r="H149" s="122">
        <v>137</v>
      </c>
      <c r="I149" s="122">
        <v>100</v>
      </c>
      <c r="J149" s="122">
        <v>0</v>
      </c>
      <c r="K149" s="122">
        <f t="shared" si="17"/>
        <v>237</v>
      </c>
      <c r="L149" s="257">
        <v>78000</v>
      </c>
      <c r="M149" s="257">
        <v>780</v>
      </c>
      <c r="N149" s="58">
        <f t="shared" si="18"/>
        <v>65000</v>
      </c>
      <c r="O149" s="58">
        <v>650</v>
      </c>
      <c r="P149" s="119" t="s">
        <v>65</v>
      </c>
      <c r="Q149" s="8">
        <v>38000</v>
      </c>
      <c r="R149" s="334">
        <v>120</v>
      </c>
      <c r="S149" s="127"/>
      <c r="T149" s="127"/>
      <c r="W149" s="156"/>
    </row>
    <row r="150" spans="1:23" x14ac:dyDescent="0.3">
      <c r="A150" s="119">
        <v>5</v>
      </c>
      <c r="B150" s="120" t="s">
        <v>234</v>
      </c>
      <c r="C150" s="122">
        <v>377</v>
      </c>
      <c r="D150" s="122">
        <v>0</v>
      </c>
      <c r="E150" s="122">
        <v>0</v>
      </c>
      <c r="F150" s="122">
        <v>0</v>
      </c>
      <c r="G150" s="122">
        <f t="shared" si="16"/>
        <v>377</v>
      </c>
      <c r="H150" s="122">
        <v>212</v>
      </c>
      <c r="I150" s="122">
        <v>165</v>
      </c>
      <c r="J150" s="122">
        <v>0</v>
      </c>
      <c r="K150" s="122">
        <f t="shared" si="17"/>
        <v>377</v>
      </c>
      <c r="L150" s="257">
        <v>132000</v>
      </c>
      <c r="M150" s="257">
        <v>800</v>
      </c>
      <c r="N150" s="58">
        <f t="shared" si="18"/>
        <v>107250</v>
      </c>
      <c r="O150" s="58">
        <v>650</v>
      </c>
      <c r="P150" s="119" t="s">
        <v>65</v>
      </c>
      <c r="Q150" s="8">
        <v>38000</v>
      </c>
      <c r="R150" s="334">
        <v>160</v>
      </c>
      <c r="S150" s="127"/>
      <c r="T150" s="127"/>
      <c r="W150" s="156"/>
    </row>
    <row r="151" spans="1:23" x14ac:dyDescent="0.3">
      <c r="A151" s="119">
        <v>6</v>
      </c>
      <c r="B151" s="120" t="s">
        <v>314</v>
      </c>
      <c r="C151" s="122">
        <v>248</v>
      </c>
      <c r="D151" s="122">
        <v>0</v>
      </c>
      <c r="E151" s="122">
        <v>0</v>
      </c>
      <c r="F151" s="122">
        <v>0</v>
      </c>
      <c r="G151" s="122">
        <f t="shared" si="16"/>
        <v>248</v>
      </c>
      <c r="H151" s="308">
        <v>110.39</v>
      </c>
      <c r="I151" s="122">
        <v>138</v>
      </c>
      <c r="J151" s="122">
        <v>0</v>
      </c>
      <c r="K151" s="122">
        <f t="shared" si="17"/>
        <v>248.39</v>
      </c>
      <c r="L151" s="257">
        <v>103500</v>
      </c>
      <c r="M151" s="257">
        <v>750</v>
      </c>
      <c r="N151" s="58">
        <f t="shared" si="18"/>
        <v>89700</v>
      </c>
      <c r="O151" s="58">
        <v>650</v>
      </c>
      <c r="P151" s="119" t="s">
        <v>65</v>
      </c>
      <c r="Q151" s="8">
        <v>38000</v>
      </c>
      <c r="R151" s="334">
        <v>100</v>
      </c>
      <c r="S151" s="127"/>
      <c r="T151" s="127"/>
      <c r="W151" s="156"/>
    </row>
    <row r="152" spans="1:23" s="323" customFormat="1" x14ac:dyDescent="0.3">
      <c r="A152" s="119">
        <v>7</v>
      </c>
      <c r="B152" s="120" t="s">
        <v>235</v>
      </c>
      <c r="C152" s="122">
        <v>220</v>
      </c>
      <c r="D152" s="122">
        <v>0</v>
      </c>
      <c r="E152" s="122">
        <v>0</v>
      </c>
      <c r="F152" s="122">
        <v>0</v>
      </c>
      <c r="G152" s="122">
        <f t="shared" si="16"/>
        <v>220</v>
      </c>
      <c r="H152" s="329">
        <v>123.9</v>
      </c>
      <c r="I152" s="329">
        <v>96.1</v>
      </c>
      <c r="J152" s="122">
        <v>0</v>
      </c>
      <c r="K152" s="122">
        <f t="shared" si="17"/>
        <v>220</v>
      </c>
      <c r="L152" s="257">
        <v>72075</v>
      </c>
      <c r="M152" s="257">
        <v>750</v>
      </c>
      <c r="N152" s="58">
        <f t="shared" si="18"/>
        <v>62464.999999999993</v>
      </c>
      <c r="O152" s="58">
        <v>650</v>
      </c>
      <c r="P152" s="119" t="s">
        <v>65</v>
      </c>
      <c r="Q152" s="8">
        <v>38000</v>
      </c>
      <c r="R152" s="334">
        <v>135</v>
      </c>
      <c r="S152" s="127"/>
      <c r="T152" s="127"/>
      <c r="W152" s="331"/>
    </row>
    <row r="153" spans="1:23" s="323" customFormat="1" x14ac:dyDescent="0.3">
      <c r="A153" s="119">
        <v>8</v>
      </c>
      <c r="B153" s="120" t="s">
        <v>236</v>
      </c>
      <c r="C153" s="122">
        <v>436</v>
      </c>
      <c r="D153" s="122">
        <v>0</v>
      </c>
      <c r="E153" s="122">
        <v>0</v>
      </c>
      <c r="F153" s="122">
        <v>0</v>
      </c>
      <c r="G153" s="122">
        <f t="shared" si="16"/>
        <v>436</v>
      </c>
      <c r="H153" s="308">
        <v>232.5</v>
      </c>
      <c r="I153" s="122">
        <v>200</v>
      </c>
      <c r="J153" s="329">
        <v>3.5</v>
      </c>
      <c r="K153" s="122">
        <f t="shared" si="17"/>
        <v>436</v>
      </c>
      <c r="L153" s="257">
        <v>150000</v>
      </c>
      <c r="M153" s="257">
        <v>750</v>
      </c>
      <c r="N153" s="58">
        <f t="shared" si="18"/>
        <v>130000</v>
      </c>
      <c r="O153" s="58">
        <v>650</v>
      </c>
      <c r="P153" s="119" t="s">
        <v>65</v>
      </c>
      <c r="Q153" s="8">
        <v>38000</v>
      </c>
      <c r="R153" s="334">
        <v>144</v>
      </c>
      <c r="S153" s="127"/>
      <c r="T153" s="127"/>
      <c r="W153" s="331"/>
    </row>
    <row r="154" spans="1:23" x14ac:dyDescent="0.3">
      <c r="A154" s="8">
        <v>9</v>
      </c>
      <c r="B154" s="67" t="s">
        <v>237</v>
      </c>
      <c r="C154" s="3">
        <v>376</v>
      </c>
      <c r="D154" s="3">
        <v>0</v>
      </c>
      <c r="E154" s="3">
        <v>0</v>
      </c>
      <c r="F154" s="3">
        <v>0</v>
      </c>
      <c r="G154" s="3">
        <f t="shared" si="16"/>
        <v>376</v>
      </c>
      <c r="H154" s="3">
        <v>325</v>
      </c>
      <c r="I154" s="38">
        <v>50.61</v>
      </c>
      <c r="J154" s="3">
        <v>0</v>
      </c>
      <c r="K154" s="3">
        <f t="shared" si="17"/>
        <v>375.61</v>
      </c>
      <c r="L154" s="58">
        <v>37958</v>
      </c>
      <c r="M154" s="58">
        <v>750</v>
      </c>
      <c r="N154" s="58">
        <f t="shared" si="18"/>
        <v>32896.5</v>
      </c>
      <c r="O154" s="58">
        <v>650</v>
      </c>
      <c r="P154" s="8" t="s">
        <v>65</v>
      </c>
      <c r="Q154" s="8">
        <v>38000</v>
      </c>
      <c r="R154" s="59">
        <v>190</v>
      </c>
      <c r="S154" s="6"/>
      <c r="T154" s="6"/>
      <c r="W154" s="156"/>
    </row>
    <row r="155" spans="1:23" x14ac:dyDescent="0.3">
      <c r="A155" s="8"/>
      <c r="B155" s="67"/>
      <c r="C155" s="6"/>
      <c r="D155" s="6"/>
      <c r="E155" s="6"/>
      <c r="F155" s="6"/>
      <c r="G155" s="6"/>
      <c r="H155" s="6"/>
      <c r="I155" s="6"/>
      <c r="J155" s="6"/>
      <c r="K155" s="6"/>
      <c r="L155" s="58"/>
      <c r="M155" s="58"/>
      <c r="N155" s="58"/>
      <c r="O155" s="58"/>
      <c r="P155" s="8"/>
      <c r="Q155" s="8"/>
      <c r="R155" s="58"/>
      <c r="S155" s="6"/>
      <c r="T155" s="6"/>
    </row>
    <row r="156" spans="1:23" x14ac:dyDescent="0.3">
      <c r="A156" s="6"/>
      <c r="B156" s="67" t="s">
        <v>3</v>
      </c>
      <c r="C156" s="7">
        <f t="shared" ref="C156:J156" si="19">SUM(C146:C155)</f>
        <v>3145</v>
      </c>
      <c r="D156" s="7">
        <f t="shared" si="19"/>
        <v>0</v>
      </c>
      <c r="E156" s="7">
        <f t="shared" si="19"/>
        <v>0</v>
      </c>
      <c r="F156" s="7">
        <f t="shared" si="19"/>
        <v>0</v>
      </c>
      <c r="G156" s="7">
        <f t="shared" si="19"/>
        <v>3145</v>
      </c>
      <c r="H156" s="47">
        <f t="shared" si="19"/>
        <v>1996.9150000000002</v>
      </c>
      <c r="I156" s="47">
        <f t="shared" si="19"/>
        <v>1143.7099999999998</v>
      </c>
      <c r="J156" s="332">
        <f t="shared" si="19"/>
        <v>4.375</v>
      </c>
      <c r="K156" s="7">
        <f>SUM(K146:K155)</f>
        <v>3145</v>
      </c>
      <c r="L156" s="40">
        <f>SUM(L146:L155)</f>
        <v>883733</v>
      </c>
      <c r="M156" s="58">
        <f>SUM(M146:M154)/9</f>
        <v>770</v>
      </c>
      <c r="N156" s="40">
        <f>SUM(N146:N155)</f>
        <v>743411.5</v>
      </c>
      <c r="O156" s="40">
        <f>SUM(O146:O155)/9</f>
        <v>650</v>
      </c>
      <c r="P156" s="8" t="s">
        <v>65</v>
      </c>
      <c r="Q156" s="8">
        <f>SUM(Q146:Q154)/9</f>
        <v>38000</v>
      </c>
      <c r="R156" s="40">
        <f>SUM(R146:R155)</f>
        <v>1424</v>
      </c>
      <c r="S156" s="6"/>
      <c r="T156" s="6"/>
    </row>
    <row r="157" spans="1:23" x14ac:dyDescent="0.3">
      <c r="A157" s="6"/>
      <c r="B157" s="41"/>
      <c r="C157" s="6"/>
      <c r="D157" s="6"/>
      <c r="E157" s="6"/>
      <c r="F157" s="6"/>
      <c r="G157" s="6"/>
      <c r="H157" s="6"/>
      <c r="I157" s="6"/>
      <c r="J157" s="6"/>
      <c r="K157" s="6"/>
      <c r="L157" s="40"/>
      <c r="M157" s="5"/>
      <c r="N157" s="40"/>
      <c r="O157" s="5"/>
      <c r="P157" s="8"/>
      <c r="Q157" s="8"/>
      <c r="R157" s="40"/>
      <c r="S157" s="6"/>
      <c r="T157" s="6"/>
    </row>
    <row r="158" spans="1:23" x14ac:dyDescent="0.3">
      <c r="B158" s="19"/>
    </row>
    <row r="159" spans="1:23" x14ac:dyDescent="0.3">
      <c r="A159" s="16" t="s">
        <v>46</v>
      </c>
      <c r="H159" s="20"/>
      <c r="O159" s="419" t="str">
        <f>O116</f>
        <v>Sindang Beliti Ulu, 31 Desember 2023</v>
      </c>
      <c r="P159" s="419"/>
      <c r="Q159" s="419"/>
      <c r="R159" s="419"/>
      <c r="S159" s="419"/>
      <c r="T159" s="419"/>
    </row>
    <row r="160" spans="1:23" x14ac:dyDescent="0.3">
      <c r="B160" s="354" t="s">
        <v>325</v>
      </c>
      <c r="O160" s="419" t="s">
        <v>2</v>
      </c>
      <c r="P160" s="419"/>
      <c r="Q160" s="419"/>
      <c r="R160" s="419"/>
      <c r="S160" s="419"/>
      <c r="T160" s="419"/>
    </row>
    <row r="161" spans="1:20" x14ac:dyDescent="0.3">
      <c r="B161" s="354" t="s">
        <v>359</v>
      </c>
      <c r="E161" s="20"/>
    </row>
    <row r="162" spans="1:20" x14ac:dyDescent="0.3">
      <c r="B162" s="376" t="s">
        <v>360</v>
      </c>
      <c r="E162" s="20"/>
      <c r="N162" s="71"/>
    </row>
    <row r="163" spans="1:20" x14ac:dyDescent="0.3">
      <c r="B163" s="370" t="s">
        <v>391</v>
      </c>
      <c r="O163" s="428" t="str">
        <f>O120</f>
        <v>DIDIK ARI SUPENO, S.ST</v>
      </c>
      <c r="P163" s="428"/>
      <c r="Q163" s="428"/>
      <c r="R163" s="428"/>
      <c r="S163" s="428"/>
      <c r="T163" s="428"/>
    </row>
    <row r="164" spans="1:20" x14ac:dyDescent="0.3">
      <c r="B164" s="374"/>
      <c r="H164" s="139"/>
      <c r="O164" s="419" t="str">
        <f>O121</f>
        <v>NIP. 19841204 201706 1 002</v>
      </c>
      <c r="P164" s="419"/>
      <c r="Q164" s="419"/>
      <c r="R164" s="419"/>
      <c r="S164" s="419"/>
      <c r="T164" s="419"/>
    </row>
    <row r="165" spans="1:20" x14ac:dyDescent="0.3">
      <c r="B165" s="377"/>
      <c r="O165" s="70"/>
      <c r="P165" s="70"/>
      <c r="Q165" s="70"/>
      <c r="R165" s="70"/>
      <c r="S165" s="70"/>
      <c r="T165" s="70"/>
    </row>
    <row r="166" spans="1:20" x14ac:dyDescent="0.3">
      <c r="O166" s="70"/>
      <c r="P166" s="70"/>
      <c r="Q166" s="70"/>
      <c r="R166" s="70"/>
      <c r="S166" s="70"/>
      <c r="T166" s="70"/>
    </row>
    <row r="167" spans="1:20" x14ac:dyDescent="0.3">
      <c r="O167" s="70"/>
      <c r="P167" s="70"/>
      <c r="Q167" s="70"/>
      <c r="R167" s="70"/>
      <c r="S167" s="70"/>
      <c r="T167" s="70"/>
    </row>
    <row r="168" spans="1:20" x14ac:dyDescent="0.3">
      <c r="O168" s="70"/>
      <c r="P168" s="70"/>
      <c r="Q168" s="70"/>
      <c r="R168" s="70"/>
      <c r="S168" s="70"/>
      <c r="T168" s="70"/>
    </row>
    <row r="170" spans="1:20" x14ac:dyDescent="0.3">
      <c r="A170" s="16" t="s">
        <v>96</v>
      </c>
    </row>
    <row r="171" spans="1:20" x14ac:dyDescent="0.3">
      <c r="A171" s="441" t="s">
        <v>93</v>
      </c>
      <c r="B171" s="460"/>
      <c r="C171" s="460"/>
      <c r="D171" s="460"/>
      <c r="E171" s="460"/>
      <c r="F171" s="460"/>
      <c r="G171" s="460"/>
      <c r="H171" s="460"/>
      <c r="I171" s="460"/>
      <c r="J171" s="460"/>
      <c r="K171" s="460"/>
      <c r="L171" s="460"/>
      <c r="M171" s="460"/>
      <c r="N171" s="460"/>
      <c r="O171" s="460"/>
      <c r="P171" s="460"/>
      <c r="Q171" s="460"/>
      <c r="R171" s="460"/>
      <c r="S171" s="460"/>
      <c r="T171" s="447"/>
    </row>
    <row r="172" spans="1:20" x14ac:dyDescent="0.3">
      <c r="A172" s="444" t="s">
        <v>4</v>
      </c>
      <c r="B172" s="461"/>
      <c r="C172" s="461"/>
      <c r="D172" s="461"/>
      <c r="E172" s="461"/>
      <c r="F172" s="461"/>
      <c r="G172" s="461"/>
      <c r="H172" s="461"/>
      <c r="I172" s="461"/>
      <c r="J172" s="461"/>
      <c r="K172" s="461"/>
      <c r="L172" s="461"/>
      <c r="M172" s="461"/>
      <c r="N172" s="461"/>
      <c r="O172" s="461"/>
      <c r="P172" s="461"/>
      <c r="Q172" s="461"/>
      <c r="R172" s="461"/>
      <c r="S172" s="461"/>
      <c r="T172" s="445"/>
    </row>
    <row r="173" spans="1:20" x14ac:dyDescent="0.3">
      <c r="N173" s="18"/>
    </row>
    <row r="174" spans="1:20" x14ac:dyDescent="0.3">
      <c r="A174" s="19" t="s">
        <v>5</v>
      </c>
      <c r="B174" s="19"/>
      <c r="C174" s="19" t="s">
        <v>79</v>
      </c>
      <c r="D174" s="19"/>
      <c r="L174" s="20"/>
      <c r="N174" s="20"/>
      <c r="Q174" s="16" t="s">
        <v>42</v>
      </c>
      <c r="S174" s="16" t="str">
        <f>S133</f>
        <v>: 2023</v>
      </c>
    </row>
    <row r="175" spans="1:20" x14ac:dyDescent="0.3">
      <c r="A175" s="16" t="s">
        <v>9</v>
      </c>
      <c r="C175" s="16" t="str">
        <f>C134</f>
        <v>: SINDANG BELITI ULU</v>
      </c>
      <c r="Q175" s="16" t="s">
        <v>43</v>
      </c>
      <c r="S175" s="16" t="s">
        <v>45</v>
      </c>
    </row>
    <row r="176" spans="1:20" x14ac:dyDescent="0.3">
      <c r="A176" s="16" t="s">
        <v>6</v>
      </c>
      <c r="C176" s="16" t="s">
        <v>99</v>
      </c>
      <c r="Q176" s="16" t="s">
        <v>44</v>
      </c>
      <c r="S176" s="16" t="str">
        <f>S135</f>
        <v>: IV ( Empat )</v>
      </c>
    </row>
    <row r="177" spans="1:20" x14ac:dyDescent="0.3">
      <c r="A177" s="16" t="s">
        <v>7</v>
      </c>
      <c r="C177" s="16" t="s">
        <v>41</v>
      </c>
    </row>
    <row r="179" spans="1:20" x14ac:dyDescent="0.3">
      <c r="A179" s="424" t="s">
        <v>8</v>
      </c>
      <c r="B179" s="424" t="s">
        <v>91</v>
      </c>
      <c r="C179" s="22" t="s">
        <v>10</v>
      </c>
      <c r="D179" s="433" t="s">
        <v>15</v>
      </c>
      <c r="E179" s="422"/>
      <c r="F179" s="422"/>
      <c r="G179" s="422"/>
      <c r="H179" s="422"/>
      <c r="I179" s="422"/>
      <c r="J179" s="422"/>
      <c r="K179" s="423"/>
      <c r="L179" s="431" t="s">
        <v>28</v>
      </c>
      <c r="M179" s="432"/>
      <c r="N179" s="431" t="s">
        <v>28</v>
      </c>
      <c r="O179" s="432"/>
      <c r="P179" s="23"/>
      <c r="Q179" s="387"/>
      <c r="R179" s="421" t="s">
        <v>35</v>
      </c>
      <c r="S179" s="427"/>
      <c r="T179" s="424" t="s">
        <v>39</v>
      </c>
    </row>
    <row r="180" spans="1:20" x14ac:dyDescent="0.3">
      <c r="A180" s="425"/>
      <c r="B180" s="425"/>
      <c r="C180" s="24" t="s">
        <v>11</v>
      </c>
      <c r="D180" s="421" t="s">
        <v>16</v>
      </c>
      <c r="E180" s="422"/>
      <c r="F180" s="422"/>
      <c r="G180" s="423"/>
      <c r="H180" s="433" t="s">
        <v>23</v>
      </c>
      <c r="I180" s="422"/>
      <c r="J180" s="422"/>
      <c r="K180" s="423"/>
      <c r="L180" s="434" t="s">
        <v>29</v>
      </c>
      <c r="M180" s="435"/>
      <c r="N180" s="434" t="s">
        <v>29</v>
      </c>
      <c r="O180" s="435"/>
      <c r="P180" s="25"/>
      <c r="Q180" s="26" t="s">
        <v>416</v>
      </c>
      <c r="R180" s="429" t="s">
        <v>36</v>
      </c>
      <c r="S180" s="430"/>
      <c r="T180" s="425"/>
    </row>
    <row r="181" spans="1:20" x14ac:dyDescent="0.3">
      <c r="A181" s="425"/>
      <c r="B181" s="425"/>
      <c r="C181" s="26" t="s">
        <v>12</v>
      </c>
      <c r="D181" s="23"/>
      <c r="E181" s="27"/>
      <c r="F181" s="23"/>
      <c r="G181" s="23"/>
      <c r="H181" s="23"/>
      <c r="I181" s="23"/>
      <c r="J181" s="23"/>
      <c r="K181" s="23"/>
      <c r="L181" s="421" t="s">
        <v>30</v>
      </c>
      <c r="M181" s="427"/>
      <c r="N181" s="421" t="s">
        <v>30</v>
      </c>
      <c r="O181" s="427"/>
      <c r="P181" s="24" t="s">
        <v>34</v>
      </c>
      <c r="Q181" s="24" t="s">
        <v>417</v>
      </c>
      <c r="R181" s="22"/>
      <c r="S181" s="22"/>
      <c r="T181" s="425"/>
    </row>
    <row r="182" spans="1:20" x14ac:dyDescent="0.3">
      <c r="A182" s="425"/>
      <c r="B182" s="425"/>
      <c r="C182" s="26" t="s">
        <v>13</v>
      </c>
      <c r="D182" s="24" t="s">
        <v>17</v>
      </c>
      <c r="E182" s="28" t="s">
        <v>17</v>
      </c>
      <c r="F182" s="24" t="s">
        <v>20</v>
      </c>
      <c r="G182" s="24" t="s">
        <v>22</v>
      </c>
      <c r="H182" s="24" t="s">
        <v>24</v>
      </c>
      <c r="I182" s="24" t="s">
        <v>25</v>
      </c>
      <c r="J182" s="24" t="s">
        <v>26</v>
      </c>
      <c r="K182" s="24" t="s">
        <v>22</v>
      </c>
      <c r="L182" s="429" t="s">
        <v>14</v>
      </c>
      <c r="M182" s="430"/>
      <c r="N182" s="429" t="s">
        <v>33</v>
      </c>
      <c r="O182" s="430"/>
      <c r="P182" s="24" t="s">
        <v>28</v>
      </c>
      <c r="Q182" s="24" t="s">
        <v>418</v>
      </c>
      <c r="R182" s="24" t="s">
        <v>37</v>
      </c>
      <c r="S182" s="24" t="s">
        <v>38</v>
      </c>
      <c r="T182" s="425"/>
    </row>
    <row r="183" spans="1:20" x14ac:dyDescent="0.3">
      <c r="A183" s="425"/>
      <c r="B183" s="425"/>
      <c r="C183" s="26" t="s">
        <v>14</v>
      </c>
      <c r="D183" s="24" t="s">
        <v>18</v>
      </c>
      <c r="E183" s="28" t="s">
        <v>19</v>
      </c>
      <c r="F183" s="24" t="s">
        <v>21</v>
      </c>
      <c r="G183" s="24"/>
      <c r="H183" s="24"/>
      <c r="I183" s="24"/>
      <c r="J183" s="24" t="s">
        <v>27</v>
      </c>
      <c r="K183" s="24"/>
      <c r="L183" s="22" t="s">
        <v>22</v>
      </c>
      <c r="M183" s="22" t="s">
        <v>31</v>
      </c>
      <c r="N183" s="22" t="s">
        <v>22</v>
      </c>
      <c r="O183" s="22" t="s">
        <v>31</v>
      </c>
      <c r="P183" s="25"/>
      <c r="Q183" s="25"/>
      <c r="R183" s="25"/>
      <c r="S183" s="25"/>
      <c r="T183" s="425"/>
    </row>
    <row r="184" spans="1:20" ht="20.100000000000001" customHeight="1" x14ac:dyDescent="0.3">
      <c r="A184" s="426"/>
      <c r="B184" s="426"/>
      <c r="C184" s="29"/>
      <c r="D184" s="30"/>
      <c r="E184" s="31"/>
      <c r="F184" s="30"/>
      <c r="G184" s="30"/>
      <c r="H184" s="30"/>
      <c r="I184" s="30"/>
      <c r="J184" s="30"/>
      <c r="K184" s="30"/>
      <c r="L184" s="32" t="s">
        <v>29</v>
      </c>
      <c r="M184" s="33" t="s">
        <v>32</v>
      </c>
      <c r="N184" s="32" t="s">
        <v>29</v>
      </c>
      <c r="O184" s="33" t="s">
        <v>32</v>
      </c>
      <c r="P184" s="30"/>
      <c r="Q184" s="30"/>
      <c r="R184" s="30"/>
      <c r="S184" s="30"/>
      <c r="T184" s="426"/>
    </row>
    <row r="185" spans="1:20" x14ac:dyDescent="0.3">
      <c r="A185" s="8">
        <v>1</v>
      </c>
      <c r="B185" s="8">
        <v>2</v>
      </c>
      <c r="C185" s="8">
        <v>3</v>
      </c>
      <c r="D185" s="8">
        <v>4</v>
      </c>
      <c r="E185" s="8">
        <v>5</v>
      </c>
      <c r="F185" s="8">
        <v>6</v>
      </c>
      <c r="G185" s="8" t="s">
        <v>0</v>
      </c>
      <c r="H185" s="8">
        <v>8</v>
      </c>
      <c r="I185" s="8">
        <v>9</v>
      </c>
      <c r="J185" s="8">
        <v>10</v>
      </c>
      <c r="K185" s="8" t="s">
        <v>1</v>
      </c>
      <c r="L185" s="8">
        <v>12</v>
      </c>
      <c r="M185" s="8">
        <v>13</v>
      </c>
      <c r="N185" s="8">
        <v>14</v>
      </c>
      <c r="O185" s="8">
        <v>15</v>
      </c>
      <c r="P185" s="8">
        <v>16</v>
      </c>
      <c r="Q185" s="8"/>
      <c r="R185" s="8">
        <v>17</v>
      </c>
      <c r="S185" s="8">
        <v>18</v>
      </c>
      <c r="T185" s="8">
        <v>19</v>
      </c>
    </row>
    <row r="186" spans="1:20" x14ac:dyDescent="0.3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7"/>
      <c r="P186" s="6"/>
      <c r="Q186" s="6"/>
      <c r="R186" s="6"/>
      <c r="S186" s="6"/>
      <c r="T186" s="6"/>
    </row>
    <row r="187" spans="1:20" x14ac:dyDescent="0.3">
      <c r="A187" s="8">
        <v>1</v>
      </c>
      <c r="B187" s="67" t="s">
        <v>230</v>
      </c>
      <c r="C187" s="55"/>
      <c r="D187" s="55">
        <v>0</v>
      </c>
      <c r="E187" s="55">
        <v>0</v>
      </c>
      <c r="F187" s="55">
        <v>0</v>
      </c>
      <c r="G187" s="55">
        <f>C187+E187-F187</f>
        <v>0</v>
      </c>
      <c r="H187" s="55">
        <v>0</v>
      </c>
      <c r="I187" s="55"/>
      <c r="J187" s="55">
        <v>0</v>
      </c>
      <c r="K187" s="55">
        <f>H187+I187+J187</f>
        <v>0</v>
      </c>
      <c r="L187" s="55">
        <v>0</v>
      </c>
      <c r="M187" s="55">
        <v>0</v>
      </c>
      <c r="N187" s="55">
        <f>I187*O187</f>
        <v>0</v>
      </c>
      <c r="O187" s="55"/>
      <c r="P187" s="8" t="s">
        <v>66</v>
      </c>
      <c r="Q187" s="8"/>
      <c r="R187" s="55"/>
      <c r="S187" s="6"/>
      <c r="T187" s="6"/>
    </row>
    <row r="188" spans="1:20" x14ac:dyDescent="0.3">
      <c r="A188" s="8">
        <v>2</v>
      </c>
      <c r="B188" s="67" t="s">
        <v>231</v>
      </c>
      <c r="C188" s="55"/>
      <c r="D188" s="55">
        <v>0</v>
      </c>
      <c r="E188" s="55">
        <v>0</v>
      </c>
      <c r="F188" s="55">
        <v>0</v>
      </c>
      <c r="G188" s="55">
        <f t="shared" ref="G188:G195" si="20">C188+E188-F188</f>
        <v>0</v>
      </c>
      <c r="H188" s="55">
        <v>0</v>
      </c>
      <c r="I188" s="55"/>
      <c r="J188" s="55">
        <v>0</v>
      </c>
      <c r="K188" s="55">
        <f t="shared" ref="K188:K195" si="21">H188+I188+J188</f>
        <v>0</v>
      </c>
      <c r="L188" s="55">
        <v>0</v>
      </c>
      <c r="M188" s="55">
        <v>0</v>
      </c>
      <c r="N188" s="55">
        <v>0</v>
      </c>
      <c r="O188" s="55"/>
      <c r="P188" s="8" t="s">
        <v>66</v>
      </c>
      <c r="Q188" s="8"/>
      <c r="R188" s="55"/>
      <c r="S188" s="6"/>
      <c r="T188" s="6"/>
    </row>
    <row r="189" spans="1:20" x14ac:dyDescent="0.3">
      <c r="A189" s="8">
        <v>3</v>
      </c>
      <c r="B189" s="67" t="s">
        <v>232</v>
      </c>
      <c r="C189" s="84"/>
      <c r="D189" s="55">
        <v>0</v>
      </c>
      <c r="E189" s="84">
        <v>0</v>
      </c>
      <c r="F189" s="55">
        <v>0</v>
      </c>
      <c r="G189" s="84">
        <f>C189+E189-F189</f>
        <v>0</v>
      </c>
      <c r="H189" s="55">
        <v>0</v>
      </c>
      <c r="I189" s="55"/>
      <c r="J189" s="55">
        <v>0</v>
      </c>
      <c r="K189" s="55">
        <f t="shared" si="21"/>
        <v>0</v>
      </c>
      <c r="L189" s="55">
        <v>0</v>
      </c>
      <c r="M189" s="55">
        <v>0</v>
      </c>
      <c r="N189" s="55">
        <f t="shared" ref="N189:N194" si="22">I189*O189</f>
        <v>0</v>
      </c>
      <c r="O189" s="55"/>
      <c r="P189" s="8" t="s">
        <v>66</v>
      </c>
      <c r="Q189" s="8"/>
      <c r="R189" s="13"/>
      <c r="S189" s="6"/>
      <c r="T189" s="6"/>
    </row>
    <row r="190" spans="1:20" x14ac:dyDescent="0.3">
      <c r="A190" s="8">
        <v>4</v>
      </c>
      <c r="B190" s="138" t="s">
        <v>233</v>
      </c>
      <c r="C190" s="55"/>
      <c r="D190" s="55">
        <v>0</v>
      </c>
      <c r="E190" s="84">
        <v>0</v>
      </c>
      <c r="F190" s="84">
        <v>0</v>
      </c>
      <c r="G190" s="84">
        <f t="shared" si="20"/>
        <v>0</v>
      </c>
      <c r="H190" s="55">
        <v>0</v>
      </c>
      <c r="I190" s="84"/>
      <c r="J190" s="55">
        <v>0</v>
      </c>
      <c r="K190" s="107">
        <f t="shared" si="21"/>
        <v>0</v>
      </c>
      <c r="L190" s="55">
        <v>0</v>
      </c>
      <c r="M190" s="55">
        <v>0</v>
      </c>
      <c r="N190" s="55">
        <f t="shared" si="22"/>
        <v>0</v>
      </c>
      <c r="O190" s="55"/>
      <c r="P190" s="8" t="s">
        <v>66</v>
      </c>
      <c r="Q190" s="8"/>
      <c r="R190" s="55"/>
      <c r="S190" s="6"/>
      <c r="T190" s="6"/>
    </row>
    <row r="191" spans="1:20" x14ac:dyDescent="0.3">
      <c r="A191" s="8">
        <v>5</v>
      </c>
      <c r="B191" s="67" t="s">
        <v>234</v>
      </c>
      <c r="C191" s="55"/>
      <c r="D191" s="55">
        <v>0</v>
      </c>
      <c r="E191" s="55">
        <v>0</v>
      </c>
      <c r="F191" s="55">
        <v>0</v>
      </c>
      <c r="G191" s="55">
        <f t="shared" si="20"/>
        <v>0</v>
      </c>
      <c r="H191" s="55">
        <v>0</v>
      </c>
      <c r="I191" s="55"/>
      <c r="J191" s="55">
        <v>0</v>
      </c>
      <c r="K191" s="55">
        <f t="shared" si="21"/>
        <v>0</v>
      </c>
      <c r="L191" s="55">
        <v>0</v>
      </c>
      <c r="M191" s="55">
        <v>0</v>
      </c>
      <c r="N191" s="55">
        <f t="shared" si="22"/>
        <v>0</v>
      </c>
      <c r="O191" s="55"/>
      <c r="P191" s="8" t="s">
        <v>66</v>
      </c>
      <c r="Q191" s="8"/>
      <c r="R191" s="55"/>
      <c r="S191" s="6"/>
      <c r="T191" s="6"/>
    </row>
    <row r="192" spans="1:20" x14ac:dyDescent="0.3">
      <c r="A192" s="8">
        <v>6</v>
      </c>
      <c r="B192" s="67" t="s">
        <v>314</v>
      </c>
      <c r="C192" s="55"/>
      <c r="D192" s="55">
        <v>0</v>
      </c>
      <c r="E192" s="55">
        <v>0</v>
      </c>
      <c r="F192" s="55">
        <v>0</v>
      </c>
      <c r="G192" s="55">
        <f t="shared" si="20"/>
        <v>0</v>
      </c>
      <c r="H192" s="55">
        <v>0</v>
      </c>
      <c r="I192" s="55"/>
      <c r="J192" s="55">
        <v>0</v>
      </c>
      <c r="K192" s="55">
        <f t="shared" si="21"/>
        <v>0</v>
      </c>
      <c r="L192" s="55">
        <v>0</v>
      </c>
      <c r="M192" s="55">
        <v>0</v>
      </c>
      <c r="N192" s="55">
        <f t="shared" si="22"/>
        <v>0</v>
      </c>
      <c r="O192" s="55"/>
      <c r="P192" s="8" t="s">
        <v>66</v>
      </c>
      <c r="Q192" s="8"/>
      <c r="R192" s="55"/>
      <c r="S192" s="6"/>
      <c r="T192" s="6"/>
    </row>
    <row r="193" spans="1:20" x14ac:dyDescent="0.3">
      <c r="A193" s="8">
        <v>7</v>
      </c>
      <c r="B193" s="67" t="s">
        <v>235</v>
      </c>
      <c r="C193" s="55"/>
      <c r="D193" s="55">
        <v>0</v>
      </c>
      <c r="E193" s="55">
        <v>0</v>
      </c>
      <c r="F193" s="55">
        <v>0</v>
      </c>
      <c r="G193" s="55">
        <f t="shared" si="20"/>
        <v>0</v>
      </c>
      <c r="H193" s="55">
        <v>0</v>
      </c>
      <c r="I193" s="55"/>
      <c r="J193" s="55">
        <v>0</v>
      </c>
      <c r="K193" s="55">
        <f t="shared" si="21"/>
        <v>0</v>
      </c>
      <c r="L193" s="55">
        <v>0</v>
      </c>
      <c r="M193" s="55">
        <v>0</v>
      </c>
      <c r="N193" s="55">
        <f t="shared" si="22"/>
        <v>0</v>
      </c>
      <c r="O193" s="55"/>
      <c r="P193" s="8" t="s">
        <v>66</v>
      </c>
      <c r="Q193" s="8"/>
      <c r="R193" s="55"/>
      <c r="S193" s="6"/>
      <c r="T193" s="6"/>
    </row>
    <row r="194" spans="1:20" x14ac:dyDescent="0.3">
      <c r="A194" s="8">
        <v>8</v>
      </c>
      <c r="B194" s="67" t="s">
        <v>236</v>
      </c>
      <c r="C194" s="84">
        <v>0.5</v>
      </c>
      <c r="D194" s="55">
        <v>0</v>
      </c>
      <c r="E194" s="84">
        <v>0</v>
      </c>
      <c r="F194" s="55">
        <v>0</v>
      </c>
      <c r="G194" s="84">
        <f t="shared" si="20"/>
        <v>0.5</v>
      </c>
      <c r="H194" s="55">
        <v>0</v>
      </c>
      <c r="I194" s="84">
        <v>0.5</v>
      </c>
      <c r="J194" s="55">
        <v>0</v>
      </c>
      <c r="K194" s="84">
        <f t="shared" si="21"/>
        <v>0.5</v>
      </c>
      <c r="L194" s="55">
        <v>350</v>
      </c>
      <c r="M194" s="55">
        <v>700</v>
      </c>
      <c r="N194" s="55">
        <f t="shared" si="22"/>
        <v>275</v>
      </c>
      <c r="O194" s="55">
        <v>550</v>
      </c>
      <c r="P194" s="8" t="s">
        <v>66</v>
      </c>
      <c r="Q194" s="8">
        <v>20000</v>
      </c>
      <c r="R194" s="55">
        <v>1</v>
      </c>
      <c r="S194" s="6"/>
      <c r="T194" s="6"/>
    </row>
    <row r="195" spans="1:20" x14ac:dyDescent="0.3">
      <c r="A195" s="8">
        <v>9</v>
      </c>
      <c r="B195" s="67" t="s">
        <v>237</v>
      </c>
      <c r="C195" s="55">
        <v>0</v>
      </c>
      <c r="D195" s="55">
        <v>0</v>
      </c>
      <c r="E195" s="55">
        <v>0</v>
      </c>
      <c r="F195" s="55">
        <v>0</v>
      </c>
      <c r="G195" s="55">
        <f t="shared" si="20"/>
        <v>0</v>
      </c>
      <c r="H195" s="55">
        <v>0</v>
      </c>
      <c r="I195" s="55">
        <v>0</v>
      </c>
      <c r="J195" s="55">
        <v>0</v>
      </c>
      <c r="K195" s="55">
        <f t="shared" si="21"/>
        <v>0</v>
      </c>
      <c r="L195" s="55">
        <v>0</v>
      </c>
      <c r="M195" s="55">
        <v>0</v>
      </c>
      <c r="N195" s="55">
        <v>0</v>
      </c>
      <c r="O195" s="55">
        <v>0</v>
      </c>
      <c r="P195" s="8" t="s">
        <v>66</v>
      </c>
      <c r="Q195" s="8"/>
      <c r="R195" s="55">
        <v>0</v>
      </c>
      <c r="S195" s="6"/>
      <c r="T195" s="6"/>
    </row>
    <row r="196" spans="1:20" x14ac:dyDescent="0.3">
      <c r="A196" s="6"/>
      <c r="B196" s="67"/>
      <c r="C196" s="6"/>
      <c r="D196" s="6"/>
      <c r="E196" s="6"/>
      <c r="F196" s="6"/>
      <c r="G196" s="6"/>
      <c r="H196" s="6"/>
      <c r="I196" s="6"/>
      <c r="J196" s="6"/>
      <c r="K196" s="6"/>
      <c r="L196" s="55"/>
      <c r="M196" s="55"/>
      <c r="N196" s="55"/>
      <c r="O196" s="55"/>
      <c r="P196" s="8"/>
      <c r="Q196" s="8"/>
      <c r="R196" s="6"/>
      <c r="S196" s="6"/>
      <c r="T196" s="6"/>
    </row>
    <row r="197" spans="1:20" x14ac:dyDescent="0.3">
      <c r="A197" s="6"/>
      <c r="B197" s="41" t="s">
        <v>3</v>
      </c>
      <c r="C197" s="65">
        <f t="shared" ref="C197:J197" si="23">SUM(C187:C196)</f>
        <v>0.5</v>
      </c>
      <c r="D197" s="7">
        <f t="shared" si="23"/>
        <v>0</v>
      </c>
      <c r="E197" s="65">
        <f>SUM(E187:E196)</f>
        <v>0</v>
      </c>
      <c r="F197" s="7">
        <f t="shared" si="23"/>
        <v>0</v>
      </c>
      <c r="G197" s="319">
        <f>SUM(G187:G196)</f>
        <v>0.5</v>
      </c>
      <c r="H197" s="69">
        <f t="shared" si="23"/>
        <v>0</v>
      </c>
      <c r="I197" s="319">
        <f>SUM(I187:I196)</f>
        <v>0.5</v>
      </c>
      <c r="J197" s="69">
        <f t="shared" si="23"/>
        <v>0</v>
      </c>
      <c r="K197" s="319">
        <f>SUM(K187:K194)</f>
        <v>0.5</v>
      </c>
      <c r="L197" s="55">
        <f>SUM(L187:L194)</f>
        <v>350</v>
      </c>
      <c r="M197" s="107">
        <f>SUM(M186:M196)</f>
        <v>700</v>
      </c>
      <c r="N197" s="55">
        <f>SUM(N187:N195)</f>
        <v>275</v>
      </c>
      <c r="O197" s="55">
        <f>SUM(O186:O196)/1</f>
        <v>550</v>
      </c>
      <c r="P197" s="8" t="s">
        <v>66</v>
      </c>
      <c r="Q197" s="8">
        <v>20000</v>
      </c>
      <c r="R197" s="3">
        <f>SUM(R187:R195)</f>
        <v>1</v>
      </c>
      <c r="S197" s="6"/>
      <c r="T197" s="6"/>
    </row>
    <row r="199" spans="1:20" x14ac:dyDescent="0.3">
      <c r="A199" s="16" t="s">
        <v>46</v>
      </c>
      <c r="O199" s="419" t="str">
        <f>O159</f>
        <v>Sindang Beliti Ulu, 31 Desember 2023</v>
      </c>
      <c r="P199" s="419"/>
      <c r="Q199" s="419"/>
      <c r="R199" s="419"/>
      <c r="S199" s="419"/>
      <c r="T199" s="419"/>
    </row>
    <row r="200" spans="1:20" x14ac:dyDescent="0.3">
      <c r="O200" s="419" t="s">
        <v>2</v>
      </c>
      <c r="P200" s="419"/>
      <c r="Q200" s="419"/>
      <c r="R200" s="419"/>
      <c r="S200" s="419"/>
      <c r="T200" s="419"/>
    </row>
    <row r="201" spans="1:20" x14ac:dyDescent="0.3">
      <c r="B201" s="82" t="s">
        <v>324</v>
      </c>
    </row>
    <row r="202" spans="1:20" x14ac:dyDescent="0.3">
      <c r="B202" s="82"/>
    </row>
    <row r="203" spans="1:20" x14ac:dyDescent="0.3">
      <c r="O203" s="428" t="str">
        <f>O163</f>
        <v>DIDIK ARI SUPENO, S.ST</v>
      </c>
      <c r="P203" s="428"/>
      <c r="Q203" s="428"/>
      <c r="R203" s="428"/>
      <c r="S203" s="428"/>
      <c r="T203" s="428"/>
    </row>
    <row r="204" spans="1:20" x14ac:dyDescent="0.3">
      <c r="O204" s="419" t="str">
        <f>O164</f>
        <v>NIP. 19841204 201706 1 002</v>
      </c>
      <c r="P204" s="419"/>
      <c r="Q204" s="419"/>
      <c r="R204" s="419"/>
      <c r="S204" s="419"/>
      <c r="T204" s="419"/>
    </row>
    <row r="205" spans="1:20" x14ac:dyDescent="0.3">
      <c r="O205" s="70"/>
      <c r="P205" s="70"/>
      <c r="Q205" s="70"/>
      <c r="R205" s="70"/>
      <c r="S205" s="70"/>
      <c r="T205" s="70"/>
    </row>
    <row r="206" spans="1:20" x14ac:dyDescent="0.3">
      <c r="O206" s="70"/>
      <c r="P206" s="70"/>
      <c r="Q206" s="70"/>
      <c r="R206" s="70"/>
      <c r="S206" s="70"/>
      <c r="T206" s="70"/>
    </row>
    <row r="207" spans="1:20" x14ac:dyDescent="0.3">
      <c r="O207" s="70"/>
      <c r="P207" s="70"/>
      <c r="Q207" s="70"/>
      <c r="R207" s="70"/>
      <c r="S207" s="70"/>
      <c r="T207" s="70"/>
    </row>
    <row r="208" spans="1:20" x14ac:dyDescent="0.3">
      <c r="O208" s="70"/>
      <c r="P208" s="70"/>
      <c r="Q208" s="70"/>
      <c r="R208" s="70"/>
      <c r="S208" s="70"/>
      <c r="T208" s="70"/>
    </row>
    <row r="209" spans="1:20" x14ac:dyDescent="0.3">
      <c r="O209" s="70"/>
      <c r="P209" s="70"/>
      <c r="Q209" s="70"/>
      <c r="R209" s="70"/>
      <c r="S209" s="70"/>
      <c r="T209" s="70"/>
    </row>
    <row r="210" spans="1:20" x14ac:dyDescent="0.3">
      <c r="O210" s="70"/>
      <c r="P210" s="70"/>
      <c r="Q210" s="70"/>
      <c r="R210" s="70"/>
      <c r="S210" s="70"/>
      <c r="T210" s="70"/>
    </row>
    <row r="211" spans="1:20" x14ac:dyDescent="0.3">
      <c r="O211" s="70"/>
      <c r="P211" s="70"/>
      <c r="Q211" s="70"/>
      <c r="R211" s="70"/>
      <c r="S211" s="70"/>
      <c r="T211" s="70"/>
    </row>
    <row r="212" spans="1:20" x14ac:dyDescent="0.3">
      <c r="A212" s="16" t="s">
        <v>96</v>
      </c>
    </row>
    <row r="213" spans="1:20" x14ac:dyDescent="0.3">
      <c r="L213" s="17"/>
    </row>
    <row r="214" spans="1:20" x14ac:dyDescent="0.3">
      <c r="A214" s="441" t="s">
        <v>93</v>
      </c>
      <c r="B214" s="460"/>
      <c r="C214" s="460"/>
      <c r="D214" s="460"/>
      <c r="E214" s="460"/>
      <c r="F214" s="460"/>
      <c r="G214" s="460"/>
      <c r="H214" s="460"/>
      <c r="I214" s="460"/>
      <c r="J214" s="460"/>
      <c r="K214" s="460"/>
      <c r="L214" s="460"/>
      <c r="M214" s="460"/>
      <c r="N214" s="460"/>
      <c r="O214" s="460"/>
      <c r="P214" s="460"/>
      <c r="Q214" s="460"/>
      <c r="R214" s="460"/>
      <c r="S214" s="460"/>
      <c r="T214" s="447"/>
    </row>
    <row r="215" spans="1:20" x14ac:dyDescent="0.3">
      <c r="A215" s="444" t="s">
        <v>4</v>
      </c>
      <c r="B215" s="461"/>
      <c r="C215" s="461"/>
      <c r="D215" s="461"/>
      <c r="E215" s="461"/>
      <c r="F215" s="461"/>
      <c r="G215" s="461"/>
      <c r="H215" s="461"/>
      <c r="I215" s="461"/>
      <c r="J215" s="461"/>
      <c r="K215" s="461"/>
      <c r="L215" s="461"/>
      <c r="M215" s="461"/>
      <c r="N215" s="461"/>
      <c r="O215" s="461"/>
      <c r="P215" s="461"/>
      <c r="Q215" s="461"/>
      <c r="R215" s="461"/>
      <c r="S215" s="461"/>
      <c r="T215" s="445"/>
    </row>
    <row r="216" spans="1:20" ht="15" customHeight="1" x14ac:dyDescent="0.3">
      <c r="N216" s="18"/>
    </row>
    <row r="217" spans="1:20" ht="15" customHeight="1" x14ac:dyDescent="0.3">
      <c r="A217" s="19" t="s">
        <v>5</v>
      </c>
      <c r="B217" s="19"/>
      <c r="C217" s="19" t="s">
        <v>80</v>
      </c>
      <c r="D217" s="19"/>
      <c r="L217" s="20"/>
      <c r="N217" s="20"/>
      <c r="Q217" s="16" t="s">
        <v>42</v>
      </c>
      <c r="S217" s="16" t="str">
        <f>S174</f>
        <v>: 2023</v>
      </c>
    </row>
    <row r="218" spans="1:20" ht="15" customHeight="1" x14ac:dyDescent="0.3">
      <c r="A218" s="16" t="s">
        <v>9</v>
      </c>
      <c r="C218" s="16" t="str">
        <f>C175</f>
        <v>: SINDANG BELITI ULU</v>
      </c>
      <c r="Q218" s="16" t="s">
        <v>43</v>
      </c>
      <c r="S218" s="16" t="s">
        <v>45</v>
      </c>
    </row>
    <row r="219" spans="1:20" ht="15" customHeight="1" x14ac:dyDescent="0.3">
      <c r="A219" s="16" t="s">
        <v>6</v>
      </c>
      <c r="C219" s="16" t="s">
        <v>99</v>
      </c>
      <c r="Q219" s="16" t="s">
        <v>44</v>
      </c>
      <c r="S219" s="16" t="str">
        <f>S176</f>
        <v>: IV ( Empat )</v>
      </c>
    </row>
    <row r="220" spans="1:20" ht="15" customHeight="1" x14ac:dyDescent="0.3">
      <c r="A220" s="16" t="s">
        <v>7</v>
      </c>
      <c r="C220" s="16" t="s">
        <v>41</v>
      </c>
    </row>
    <row r="221" spans="1:20" ht="15" customHeight="1" x14ac:dyDescent="0.3"/>
    <row r="222" spans="1:20" x14ac:dyDescent="0.3">
      <c r="A222" s="424" t="s">
        <v>8</v>
      </c>
      <c r="B222" s="424" t="s">
        <v>91</v>
      </c>
      <c r="C222" s="22" t="s">
        <v>10</v>
      </c>
      <c r="D222" s="433" t="s">
        <v>15</v>
      </c>
      <c r="E222" s="422"/>
      <c r="F222" s="422"/>
      <c r="G222" s="422"/>
      <c r="H222" s="422"/>
      <c r="I222" s="422"/>
      <c r="J222" s="422"/>
      <c r="K222" s="423"/>
      <c r="L222" s="431" t="s">
        <v>28</v>
      </c>
      <c r="M222" s="432"/>
      <c r="N222" s="431" t="s">
        <v>28</v>
      </c>
      <c r="O222" s="432"/>
      <c r="P222" s="23"/>
      <c r="Q222" s="387"/>
      <c r="R222" s="421" t="s">
        <v>35</v>
      </c>
      <c r="S222" s="427"/>
      <c r="T222" s="424" t="s">
        <v>39</v>
      </c>
    </row>
    <row r="223" spans="1:20" x14ac:dyDescent="0.3">
      <c r="A223" s="425"/>
      <c r="B223" s="425"/>
      <c r="C223" s="24" t="s">
        <v>11</v>
      </c>
      <c r="D223" s="421" t="s">
        <v>16</v>
      </c>
      <c r="E223" s="422"/>
      <c r="F223" s="422"/>
      <c r="G223" s="423"/>
      <c r="H223" s="433" t="s">
        <v>23</v>
      </c>
      <c r="I223" s="422"/>
      <c r="J223" s="422"/>
      <c r="K223" s="423"/>
      <c r="L223" s="434" t="s">
        <v>29</v>
      </c>
      <c r="M223" s="435"/>
      <c r="N223" s="434" t="s">
        <v>29</v>
      </c>
      <c r="O223" s="435"/>
      <c r="P223" s="25"/>
      <c r="Q223" s="26" t="s">
        <v>416</v>
      </c>
      <c r="R223" s="429" t="s">
        <v>36</v>
      </c>
      <c r="S223" s="430"/>
      <c r="T223" s="425"/>
    </row>
    <row r="224" spans="1:20" x14ac:dyDescent="0.3">
      <c r="A224" s="425"/>
      <c r="B224" s="425"/>
      <c r="C224" s="26" t="s">
        <v>12</v>
      </c>
      <c r="D224" s="23"/>
      <c r="E224" s="27"/>
      <c r="F224" s="23"/>
      <c r="G224" s="23"/>
      <c r="H224" s="23"/>
      <c r="I224" s="23"/>
      <c r="J224" s="23"/>
      <c r="K224" s="23"/>
      <c r="L224" s="421" t="s">
        <v>30</v>
      </c>
      <c r="M224" s="427"/>
      <c r="N224" s="421" t="s">
        <v>30</v>
      </c>
      <c r="O224" s="427"/>
      <c r="P224" s="24" t="s">
        <v>34</v>
      </c>
      <c r="Q224" s="24" t="s">
        <v>417</v>
      </c>
      <c r="R224" s="22"/>
      <c r="S224" s="22"/>
      <c r="T224" s="425"/>
    </row>
    <row r="225" spans="1:20" x14ac:dyDescent="0.3">
      <c r="A225" s="425"/>
      <c r="B225" s="425"/>
      <c r="C225" s="26" t="s">
        <v>13</v>
      </c>
      <c r="D225" s="24" t="s">
        <v>17</v>
      </c>
      <c r="E225" s="28" t="s">
        <v>17</v>
      </c>
      <c r="F225" s="24" t="s">
        <v>20</v>
      </c>
      <c r="G225" s="24" t="s">
        <v>22</v>
      </c>
      <c r="H225" s="24" t="s">
        <v>24</v>
      </c>
      <c r="I225" s="24" t="s">
        <v>25</v>
      </c>
      <c r="J225" s="24" t="s">
        <v>26</v>
      </c>
      <c r="K225" s="24" t="s">
        <v>22</v>
      </c>
      <c r="L225" s="429" t="s">
        <v>14</v>
      </c>
      <c r="M225" s="430"/>
      <c r="N225" s="429" t="s">
        <v>33</v>
      </c>
      <c r="O225" s="430"/>
      <c r="P225" s="24" t="s">
        <v>28</v>
      </c>
      <c r="Q225" s="24" t="s">
        <v>418</v>
      </c>
      <c r="R225" s="24" t="s">
        <v>37</v>
      </c>
      <c r="S225" s="24" t="s">
        <v>38</v>
      </c>
      <c r="T225" s="425"/>
    </row>
    <row r="226" spans="1:20" x14ac:dyDescent="0.3">
      <c r="A226" s="425"/>
      <c r="B226" s="425"/>
      <c r="C226" s="26" t="s">
        <v>14</v>
      </c>
      <c r="D226" s="24" t="s">
        <v>18</v>
      </c>
      <c r="E226" s="28" t="s">
        <v>19</v>
      </c>
      <c r="F226" s="24" t="s">
        <v>21</v>
      </c>
      <c r="G226" s="24"/>
      <c r="H226" s="24"/>
      <c r="I226" s="24"/>
      <c r="J226" s="24" t="s">
        <v>27</v>
      </c>
      <c r="K226" s="24"/>
      <c r="L226" s="22" t="s">
        <v>22</v>
      </c>
      <c r="M226" s="22" t="s">
        <v>31</v>
      </c>
      <c r="N226" s="22" t="s">
        <v>22</v>
      </c>
      <c r="O226" s="22" t="s">
        <v>31</v>
      </c>
      <c r="P226" s="25"/>
      <c r="Q226" s="25"/>
      <c r="R226" s="25"/>
      <c r="S226" s="25"/>
      <c r="T226" s="425"/>
    </row>
    <row r="227" spans="1:20" x14ac:dyDescent="0.3">
      <c r="A227" s="426"/>
      <c r="B227" s="426"/>
      <c r="C227" s="29"/>
      <c r="D227" s="30"/>
      <c r="E227" s="31"/>
      <c r="F227" s="30"/>
      <c r="G227" s="30"/>
      <c r="H227" s="30"/>
      <c r="I227" s="30"/>
      <c r="J227" s="30"/>
      <c r="K227" s="30"/>
      <c r="L227" s="32" t="s">
        <v>29</v>
      </c>
      <c r="M227" s="33" t="s">
        <v>32</v>
      </c>
      <c r="N227" s="32" t="s">
        <v>29</v>
      </c>
      <c r="O227" s="33" t="s">
        <v>32</v>
      </c>
      <c r="P227" s="30"/>
      <c r="Q227" s="30"/>
      <c r="R227" s="30"/>
      <c r="S227" s="30"/>
      <c r="T227" s="426"/>
    </row>
    <row r="228" spans="1:20" x14ac:dyDescent="0.3">
      <c r="A228" s="8">
        <v>1</v>
      </c>
      <c r="B228" s="8">
        <v>2</v>
      </c>
      <c r="C228" s="8">
        <v>3</v>
      </c>
      <c r="D228" s="8">
        <v>4</v>
      </c>
      <c r="E228" s="8">
        <v>5</v>
      </c>
      <c r="F228" s="8">
        <v>6</v>
      </c>
      <c r="G228" s="8" t="s">
        <v>0</v>
      </c>
      <c r="H228" s="8">
        <v>8</v>
      </c>
      <c r="I228" s="8">
        <v>9</v>
      </c>
      <c r="J228" s="8">
        <v>10</v>
      </c>
      <c r="K228" s="8" t="s">
        <v>1</v>
      </c>
      <c r="L228" s="8">
        <v>12</v>
      </c>
      <c r="M228" s="8">
        <v>13</v>
      </c>
      <c r="N228" s="8">
        <v>14</v>
      </c>
      <c r="O228" s="8">
        <v>15</v>
      </c>
      <c r="P228" s="8">
        <v>16</v>
      </c>
      <c r="Q228" s="8"/>
      <c r="R228" s="8">
        <v>17</v>
      </c>
      <c r="S228" s="8">
        <v>18</v>
      </c>
      <c r="T228" s="8">
        <v>19</v>
      </c>
    </row>
    <row r="229" spans="1:20" ht="20.100000000000001" customHeight="1" x14ac:dyDescent="0.3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7"/>
      <c r="P229" s="6"/>
      <c r="Q229" s="6"/>
      <c r="R229" s="6"/>
      <c r="S229" s="6"/>
      <c r="T229" s="6"/>
    </row>
    <row r="230" spans="1:20" x14ac:dyDescent="0.3">
      <c r="A230" s="8">
        <v>1</v>
      </c>
      <c r="B230" s="67" t="s">
        <v>230</v>
      </c>
      <c r="C230" s="38">
        <v>1.25</v>
      </c>
      <c r="D230" s="38">
        <v>0</v>
      </c>
      <c r="E230" s="38">
        <v>0</v>
      </c>
      <c r="F230" s="38">
        <v>0</v>
      </c>
      <c r="G230" s="38">
        <f>C230+E230-F230</f>
        <v>1.25</v>
      </c>
      <c r="H230" s="38">
        <v>0.5</v>
      </c>
      <c r="I230" s="38">
        <v>0.75</v>
      </c>
      <c r="J230" s="38">
        <v>0</v>
      </c>
      <c r="K230" s="38">
        <f>H230+I230+J230</f>
        <v>1.25</v>
      </c>
      <c r="L230" s="58">
        <v>675</v>
      </c>
      <c r="M230" s="58">
        <v>900</v>
      </c>
      <c r="N230" s="58">
        <f>I230*O230</f>
        <v>675</v>
      </c>
      <c r="O230" s="58">
        <v>900</v>
      </c>
      <c r="P230" s="8" t="s">
        <v>67</v>
      </c>
      <c r="Q230" s="8">
        <v>3500</v>
      </c>
      <c r="R230" s="58">
        <v>3</v>
      </c>
      <c r="S230" s="6"/>
      <c r="T230" s="6"/>
    </row>
    <row r="231" spans="1:20" x14ac:dyDescent="0.3">
      <c r="A231" s="8">
        <v>2</v>
      </c>
      <c r="B231" s="67" t="s">
        <v>231</v>
      </c>
      <c r="C231" s="38">
        <v>1.2</v>
      </c>
      <c r="D231" s="38">
        <v>0</v>
      </c>
      <c r="E231" s="38">
        <v>0</v>
      </c>
      <c r="F231" s="38">
        <v>0</v>
      </c>
      <c r="G231" s="38">
        <f t="shared" ref="G231:G238" si="24">C231+E231-F231</f>
        <v>1.2</v>
      </c>
      <c r="H231" s="38">
        <v>0.45</v>
      </c>
      <c r="I231" s="38">
        <v>0.75</v>
      </c>
      <c r="J231" s="38">
        <v>0</v>
      </c>
      <c r="K231" s="38">
        <f t="shared" ref="K231:K238" si="25">H231+I231+J231</f>
        <v>1.2</v>
      </c>
      <c r="L231" s="58">
        <v>675</v>
      </c>
      <c r="M231" s="58">
        <v>900</v>
      </c>
      <c r="N231" s="58">
        <f t="shared" ref="N231:N238" si="26">I231*O231</f>
        <v>675</v>
      </c>
      <c r="O231" s="58">
        <v>900</v>
      </c>
      <c r="P231" s="8" t="s">
        <v>67</v>
      </c>
      <c r="Q231" s="8">
        <v>3500</v>
      </c>
      <c r="R231" s="58">
        <v>6</v>
      </c>
      <c r="S231" s="6"/>
      <c r="T231" s="6"/>
    </row>
    <row r="232" spans="1:20" x14ac:dyDescent="0.3">
      <c r="A232" s="8">
        <v>3</v>
      </c>
      <c r="B232" s="67" t="s">
        <v>232</v>
      </c>
      <c r="C232" s="3">
        <v>2</v>
      </c>
      <c r="D232" s="38">
        <v>0</v>
      </c>
      <c r="E232" s="38">
        <v>0</v>
      </c>
      <c r="F232" s="38">
        <v>0</v>
      </c>
      <c r="G232" s="38">
        <f t="shared" si="24"/>
        <v>2</v>
      </c>
      <c r="H232" s="38">
        <v>0</v>
      </c>
      <c r="I232" s="3">
        <v>2</v>
      </c>
      <c r="J232" s="38">
        <v>0</v>
      </c>
      <c r="K232" s="38">
        <f t="shared" si="25"/>
        <v>2</v>
      </c>
      <c r="L232" s="58">
        <f>I232*M232</f>
        <v>1800</v>
      </c>
      <c r="M232" s="58">
        <v>900</v>
      </c>
      <c r="N232" s="58">
        <f t="shared" si="26"/>
        <v>1800</v>
      </c>
      <c r="O232" s="58">
        <v>900</v>
      </c>
      <c r="P232" s="8" t="s">
        <v>67</v>
      </c>
      <c r="Q232" s="8">
        <v>3500</v>
      </c>
      <c r="R232" s="58">
        <v>5</v>
      </c>
      <c r="S232" s="6"/>
      <c r="T232" s="6"/>
    </row>
    <row r="233" spans="1:20" x14ac:dyDescent="0.3">
      <c r="A233" s="8">
        <v>4</v>
      </c>
      <c r="B233" s="138" t="s">
        <v>233</v>
      </c>
      <c r="C233" s="38">
        <v>2.75</v>
      </c>
      <c r="D233" s="38">
        <v>0</v>
      </c>
      <c r="E233" s="38">
        <v>0</v>
      </c>
      <c r="F233" s="38">
        <v>0</v>
      </c>
      <c r="G233" s="38">
        <f t="shared" si="24"/>
        <v>2.75</v>
      </c>
      <c r="H233" s="38">
        <v>0.25</v>
      </c>
      <c r="I233" s="38">
        <v>2.5</v>
      </c>
      <c r="J233" s="38">
        <v>0</v>
      </c>
      <c r="K233" s="38">
        <f t="shared" si="25"/>
        <v>2.75</v>
      </c>
      <c r="L233" s="58">
        <f>I233*M233</f>
        <v>2250</v>
      </c>
      <c r="M233" s="58">
        <v>900</v>
      </c>
      <c r="N233" s="58">
        <f t="shared" si="26"/>
        <v>2250</v>
      </c>
      <c r="O233" s="58">
        <v>900</v>
      </c>
      <c r="P233" s="8" t="s">
        <v>67</v>
      </c>
      <c r="Q233" s="8">
        <v>3500</v>
      </c>
      <c r="R233" s="58">
        <v>8</v>
      </c>
      <c r="S233" s="6"/>
      <c r="T233" s="6"/>
    </row>
    <row r="234" spans="1:20" x14ac:dyDescent="0.3">
      <c r="A234" s="8">
        <v>5</v>
      </c>
      <c r="B234" s="67" t="s">
        <v>234</v>
      </c>
      <c r="C234" s="38">
        <v>0.8</v>
      </c>
      <c r="D234" s="38">
        <v>0</v>
      </c>
      <c r="E234" s="38">
        <v>0</v>
      </c>
      <c r="F234" s="38">
        <v>0</v>
      </c>
      <c r="G234" s="38">
        <f t="shared" si="24"/>
        <v>0.8</v>
      </c>
      <c r="H234" s="38">
        <v>0.3</v>
      </c>
      <c r="I234" s="38">
        <v>0.5</v>
      </c>
      <c r="J234" s="38">
        <v>0</v>
      </c>
      <c r="K234" s="38">
        <f t="shared" si="25"/>
        <v>0.8</v>
      </c>
      <c r="L234" s="58">
        <v>440</v>
      </c>
      <c r="M234" s="58">
        <v>880</v>
      </c>
      <c r="N234" s="58">
        <f t="shared" si="26"/>
        <v>450</v>
      </c>
      <c r="O234" s="58">
        <v>900</v>
      </c>
      <c r="P234" s="8" t="s">
        <v>67</v>
      </c>
      <c r="Q234" s="8">
        <v>3500</v>
      </c>
      <c r="R234" s="58">
        <v>9</v>
      </c>
      <c r="S234" s="6"/>
      <c r="T234" s="6"/>
    </row>
    <row r="235" spans="1:20" x14ac:dyDescent="0.3">
      <c r="A235" s="8">
        <v>6</v>
      </c>
      <c r="B235" s="67" t="s">
        <v>314</v>
      </c>
      <c r="C235" s="38">
        <v>0.5</v>
      </c>
      <c r="D235" s="38">
        <v>0</v>
      </c>
      <c r="E235" s="38">
        <v>0</v>
      </c>
      <c r="F235" s="38">
        <v>0</v>
      </c>
      <c r="G235" s="38">
        <f t="shared" si="24"/>
        <v>0.5</v>
      </c>
      <c r="H235" s="38">
        <v>0</v>
      </c>
      <c r="I235" s="38">
        <v>0.5</v>
      </c>
      <c r="J235" s="38">
        <v>0</v>
      </c>
      <c r="K235" s="38">
        <f t="shared" si="25"/>
        <v>0.5</v>
      </c>
      <c r="L235" s="58">
        <v>440</v>
      </c>
      <c r="M235" s="58">
        <v>880</v>
      </c>
      <c r="N235" s="58">
        <f t="shared" si="26"/>
        <v>450</v>
      </c>
      <c r="O235" s="58">
        <v>900</v>
      </c>
      <c r="P235" s="8" t="s">
        <v>67</v>
      </c>
      <c r="Q235" s="8">
        <v>3500</v>
      </c>
      <c r="R235" s="58">
        <v>6</v>
      </c>
      <c r="S235" s="6"/>
      <c r="T235" s="6"/>
    </row>
    <row r="236" spans="1:20" x14ac:dyDescent="0.3">
      <c r="A236" s="8">
        <v>7</v>
      </c>
      <c r="B236" s="67" t="s">
        <v>235</v>
      </c>
      <c r="C236" s="38">
        <v>0.5</v>
      </c>
      <c r="D236" s="38">
        <v>0</v>
      </c>
      <c r="E236" s="38">
        <v>0</v>
      </c>
      <c r="F236" s="38">
        <v>0</v>
      </c>
      <c r="G236" s="38">
        <f t="shared" si="24"/>
        <v>0.5</v>
      </c>
      <c r="H236" s="38">
        <v>0</v>
      </c>
      <c r="I236" s="38">
        <v>0.5</v>
      </c>
      <c r="J236" s="38">
        <v>0</v>
      </c>
      <c r="K236" s="38">
        <f t="shared" si="25"/>
        <v>0.5</v>
      </c>
      <c r="L236" s="58">
        <v>450</v>
      </c>
      <c r="M236" s="58">
        <v>900</v>
      </c>
      <c r="N236" s="58">
        <f t="shared" si="26"/>
        <v>450</v>
      </c>
      <c r="O236" s="58">
        <v>900</v>
      </c>
      <c r="P236" s="8" t="s">
        <v>67</v>
      </c>
      <c r="Q236" s="8">
        <v>3500</v>
      </c>
      <c r="R236" s="58">
        <v>4</v>
      </c>
      <c r="S236" s="6"/>
      <c r="T236" s="6"/>
    </row>
    <row r="237" spans="1:20" x14ac:dyDescent="0.3">
      <c r="A237" s="8">
        <v>8</v>
      </c>
      <c r="B237" s="67" t="s">
        <v>236</v>
      </c>
      <c r="C237" s="38">
        <v>2</v>
      </c>
      <c r="D237" s="38">
        <v>0</v>
      </c>
      <c r="E237" s="38">
        <v>0</v>
      </c>
      <c r="F237" s="38">
        <v>0</v>
      </c>
      <c r="G237" s="6">
        <f>C237+E237-F237</f>
        <v>2</v>
      </c>
      <c r="H237" s="38">
        <v>0</v>
      </c>
      <c r="I237" s="38">
        <v>2</v>
      </c>
      <c r="J237" s="38">
        <v>0</v>
      </c>
      <c r="K237" s="38">
        <f t="shared" si="25"/>
        <v>2</v>
      </c>
      <c r="L237" s="58">
        <v>1800</v>
      </c>
      <c r="M237" s="58">
        <v>900</v>
      </c>
      <c r="N237" s="58">
        <f t="shared" si="26"/>
        <v>1800</v>
      </c>
      <c r="O237" s="58">
        <v>900</v>
      </c>
      <c r="P237" s="8" t="s">
        <v>67</v>
      </c>
      <c r="Q237" s="8">
        <v>3500</v>
      </c>
      <c r="R237" s="58">
        <v>17</v>
      </c>
      <c r="S237" s="6"/>
      <c r="T237" s="6"/>
    </row>
    <row r="238" spans="1:20" x14ac:dyDescent="0.3">
      <c r="A238" s="8">
        <v>9</v>
      </c>
      <c r="B238" s="67" t="s">
        <v>237</v>
      </c>
      <c r="C238" s="38">
        <v>1.2</v>
      </c>
      <c r="D238" s="38">
        <v>0</v>
      </c>
      <c r="E238" s="38">
        <v>0</v>
      </c>
      <c r="F238" s="38">
        <v>0</v>
      </c>
      <c r="G238" s="38">
        <f t="shared" si="24"/>
        <v>1.2</v>
      </c>
      <c r="H238" s="38">
        <v>0</v>
      </c>
      <c r="I238" s="38">
        <v>1.2</v>
      </c>
      <c r="J238" s="38">
        <v>0</v>
      </c>
      <c r="K238" s="38">
        <f t="shared" si="25"/>
        <v>1.2</v>
      </c>
      <c r="L238" s="58">
        <v>1080</v>
      </c>
      <c r="M238" s="58">
        <v>900</v>
      </c>
      <c r="N238" s="58">
        <f t="shared" si="26"/>
        <v>1080</v>
      </c>
      <c r="O238" s="58">
        <v>900</v>
      </c>
      <c r="P238" s="8" t="s">
        <v>67</v>
      </c>
      <c r="Q238" s="8">
        <v>3500</v>
      </c>
      <c r="R238" s="58">
        <v>12</v>
      </c>
      <c r="S238" s="6"/>
      <c r="T238" s="6"/>
    </row>
    <row r="239" spans="1:20" x14ac:dyDescent="0.3">
      <c r="A239" s="6"/>
      <c r="B239" s="6"/>
      <c r="C239" s="38"/>
      <c r="D239" s="38"/>
      <c r="E239" s="38"/>
      <c r="F239" s="38"/>
      <c r="G239" s="38"/>
      <c r="H239" s="38"/>
      <c r="I239" s="38"/>
      <c r="J239" s="38"/>
      <c r="K239" s="38"/>
      <c r="L239" s="6"/>
      <c r="M239" s="6"/>
      <c r="N239" s="6"/>
      <c r="O239" s="58"/>
      <c r="P239" s="6"/>
      <c r="Q239" s="6"/>
      <c r="R239" s="6"/>
      <c r="S239" s="6"/>
      <c r="T239" s="6"/>
    </row>
    <row r="240" spans="1:20" x14ac:dyDescent="0.3">
      <c r="A240" s="6"/>
      <c r="B240" s="41" t="s">
        <v>3</v>
      </c>
      <c r="C240" s="45">
        <f t="shared" ref="C240:K240" si="27">SUM(C230:C239)</f>
        <v>12.2</v>
      </c>
      <c r="D240" s="45">
        <f t="shared" si="27"/>
        <v>0</v>
      </c>
      <c r="E240" s="45">
        <f t="shared" si="27"/>
        <v>0</v>
      </c>
      <c r="F240" s="45">
        <f t="shared" si="27"/>
        <v>0</v>
      </c>
      <c r="G240" s="45">
        <f t="shared" si="27"/>
        <v>12.2</v>
      </c>
      <c r="H240" s="45">
        <f t="shared" si="27"/>
        <v>1.5</v>
      </c>
      <c r="I240" s="45">
        <f t="shared" si="27"/>
        <v>10.7</v>
      </c>
      <c r="J240" s="45">
        <f t="shared" si="27"/>
        <v>0</v>
      </c>
      <c r="K240" s="45">
        <f t="shared" si="27"/>
        <v>12.2</v>
      </c>
      <c r="L240" s="7">
        <f>SUM(L230:L239)</f>
        <v>9610</v>
      </c>
      <c r="M240" s="96">
        <f>SUM(M230:M238)/9</f>
        <v>895.55555555555554</v>
      </c>
      <c r="N240" s="7">
        <f>SUM(N230:N239)</f>
        <v>9630</v>
      </c>
      <c r="O240" s="96">
        <f>SUM(O230:O238)/9</f>
        <v>900</v>
      </c>
      <c r="P240" s="8" t="s">
        <v>67</v>
      </c>
      <c r="Q240" s="8">
        <v>3000</v>
      </c>
      <c r="R240" s="40">
        <f>SUM(R230:R239)</f>
        <v>70</v>
      </c>
      <c r="S240" s="63"/>
      <c r="T240" s="6"/>
    </row>
    <row r="242" spans="1:20" x14ac:dyDescent="0.3">
      <c r="A242" s="16" t="s">
        <v>46</v>
      </c>
      <c r="O242" s="419" t="str">
        <f>O199</f>
        <v>Sindang Beliti Ulu, 31 Desember 2023</v>
      </c>
      <c r="P242" s="419"/>
      <c r="Q242" s="419"/>
      <c r="R242" s="419"/>
      <c r="S242" s="419"/>
      <c r="T242" s="419"/>
    </row>
    <row r="243" spans="1:20" x14ac:dyDescent="0.3">
      <c r="O243" s="419" t="s">
        <v>2</v>
      </c>
      <c r="P243" s="419"/>
      <c r="Q243" s="419"/>
      <c r="R243" s="419"/>
      <c r="S243" s="419"/>
      <c r="T243" s="419"/>
    </row>
    <row r="244" spans="1:20" x14ac:dyDescent="0.3">
      <c r="B244" s="82" t="s">
        <v>324</v>
      </c>
    </row>
    <row r="245" spans="1:20" x14ac:dyDescent="0.3">
      <c r="B245" s="82"/>
    </row>
    <row r="246" spans="1:20" x14ac:dyDescent="0.3">
      <c r="O246" s="428" t="str">
        <f>O203</f>
        <v>DIDIK ARI SUPENO, S.ST</v>
      </c>
      <c r="P246" s="428"/>
      <c r="Q246" s="428"/>
      <c r="R246" s="428"/>
      <c r="S246" s="428"/>
      <c r="T246" s="428"/>
    </row>
    <row r="247" spans="1:20" x14ac:dyDescent="0.3">
      <c r="O247" s="419" t="str">
        <f>O204</f>
        <v>NIP. 19841204 201706 1 002</v>
      </c>
      <c r="P247" s="419"/>
      <c r="Q247" s="419"/>
      <c r="R247" s="419"/>
      <c r="S247" s="419"/>
      <c r="T247" s="419"/>
    </row>
    <row r="248" spans="1:20" x14ac:dyDescent="0.3">
      <c r="O248" s="70"/>
      <c r="P248" s="70"/>
      <c r="Q248" s="70"/>
      <c r="R248" s="70"/>
      <c r="S248" s="70"/>
      <c r="T248" s="70"/>
    </row>
    <row r="249" spans="1:20" x14ac:dyDescent="0.3">
      <c r="O249" s="70"/>
      <c r="P249" s="70"/>
      <c r="Q249" s="70"/>
      <c r="R249" s="70"/>
      <c r="S249" s="70"/>
      <c r="T249" s="70"/>
    </row>
    <row r="250" spans="1:20" x14ac:dyDescent="0.3">
      <c r="O250" s="70"/>
      <c r="P250" s="70"/>
      <c r="Q250" s="70"/>
      <c r="R250" s="70"/>
      <c r="S250" s="70"/>
      <c r="T250" s="70"/>
    </row>
    <row r="251" spans="1:20" x14ac:dyDescent="0.3">
      <c r="O251" s="70"/>
      <c r="P251" s="70"/>
      <c r="Q251" s="70"/>
      <c r="R251" s="70"/>
      <c r="S251" s="70"/>
      <c r="T251" s="70"/>
    </row>
    <row r="252" spans="1:20" x14ac:dyDescent="0.3">
      <c r="O252" s="70"/>
      <c r="P252" s="70"/>
      <c r="Q252" s="70"/>
      <c r="R252" s="70"/>
      <c r="S252" s="70"/>
      <c r="T252" s="70"/>
    </row>
    <row r="253" spans="1:20" x14ac:dyDescent="0.3">
      <c r="O253" s="70"/>
      <c r="P253" s="70"/>
      <c r="Q253" s="70"/>
      <c r="R253" s="70"/>
      <c r="S253" s="70"/>
      <c r="T253" s="70"/>
    </row>
    <row r="255" spans="1:20" x14ac:dyDescent="0.3">
      <c r="A255" s="16" t="s">
        <v>96</v>
      </c>
    </row>
    <row r="256" spans="1:20" x14ac:dyDescent="0.3">
      <c r="L256" s="17"/>
    </row>
    <row r="257" spans="1:20" x14ac:dyDescent="0.3">
      <c r="A257" s="441" t="s">
        <v>93</v>
      </c>
      <c r="B257" s="460"/>
      <c r="C257" s="460"/>
      <c r="D257" s="460"/>
      <c r="E257" s="460"/>
      <c r="F257" s="460"/>
      <c r="G257" s="460"/>
      <c r="H257" s="460"/>
      <c r="I257" s="460"/>
      <c r="J257" s="460"/>
      <c r="K257" s="460"/>
      <c r="L257" s="460"/>
      <c r="M257" s="460"/>
      <c r="N257" s="460"/>
      <c r="O257" s="460"/>
      <c r="P257" s="460"/>
      <c r="Q257" s="460"/>
      <c r="R257" s="460"/>
      <c r="S257" s="460"/>
      <c r="T257" s="447"/>
    </row>
    <row r="258" spans="1:20" x14ac:dyDescent="0.3">
      <c r="A258" s="444" t="s">
        <v>4</v>
      </c>
      <c r="B258" s="461"/>
      <c r="C258" s="461"/>
      <c r="D258" s="461"/>
      <c r="E258" s="461"/>
      <c r="F258" s="461"/>
      <c r="G258" s="461"/>
      <c r="H258" s="461"/>
      <c r="I258" s="461"/>
      <c r="J258" s="461"/>
      <c r="K258" s="461"/>
      <c r="L258" s="461"/>
      <c r="M258" s="461"/>
      <c r="N258" s="461"/>
      <c r="O258" s="461"/>
      <c r="P258" s="461"/>
      <c r="Q258" s="461"/>
      <c r="R258" s="461"/>
      <c r="S258" s="461"/>
      <c r="T258" s="445"/>
    </row>
    <row r="259" spans="1:20" ht="20.100000000000001" customHeight="1" x14ac:dyDescent="0.3">
      <c r="N259" s="18"/>
    </row>
    <row r="260" spans="1:20" ht="20.100000000000001" customHeight="1" x14ac:dyDescent="0.3">
      <c r="A260" s="19" t="s">
        <v>5</v>
      </c>
      <c r="B260" s="19"/>
      <c r="C260" s="19" t="s">
        <v>81</v>
      </c>
      <c r="D260" s="19"/>
      <c r="L260" s="20"/>
      <c r="N260" s="20"/>
      <c r="Q260" s="16" t="s">
        <v>42</v>
      </c>
      <c r="S260" s="16" t="str">
        <f>S217</f>
        <v>: 2023</v>
      </c>
    </row>
    <row r="261" spans="1:20" ht="20.100000000000001" customHeight="1" x14ac:dyDescent="0.3">
      <c r="A261" s="16" t="s">
        <v>9</v>
      </c>
      <c r="C261" s="16" t="str">
        <f>C218</f>
        <v>: SINDANG BELITI ULU</v>
      </c>
      <c r="Q261" s="16" t="s">
        <v>43</v>
      </c>
      <c r="S261" s="16" t="s">
        <v>45</v>
      </c>
    </row>
    <row r="262" spans="1:20" ht="20.100000000000001" customHeight="1" x14ac:dyDescent="0.3">
      <c r="A262" s="16" t="s">
        <v>6</v>
      </c>
      <c r="C262" s="16" t="s">
        <v>99</v>
      </c>
      <c r="Q262" s="16" t="s">
        <v>44</v>
      </c>
      <c r="S262" s="16" t="str">
        <f>S219</f>
        <v>: IV ( Empat )</v>
      </c>
    </row>
    <row r="263" spans="1:20" x14ac:dyDescent="0.3">
      <c r="A263" s="16" t="s">
        <v>7</v>
      </c>
      <c r="C263" s="16" t="s">
        <v>41</v>
      </c>
    </row>
    <row r="265" spans="1:20" x14ac:dyDescent="0.3">
      <c r="A265" s="424" t="s">
        <v>8</v>
      </c>
      <c r="B265" s="424" t="s">
        <v>91</v>
      </c>
      <c r="C265" s="22" t="s">
        <v>10</v>
      </c>
      <c r="D265" s="433" t="s">
        <v>15</v>
      </c>
      <c r="E265" s="422"/>
      <c r="F265" s="422"/>
      <c r="G265" s="422"/>
      <c r="H265" s="422"/>
      <c r="I265" s="422"/>
      <c r="J265" s="422"/>
      <c r="K265" s="423"/>
      <c r="L265" s="431" t="s">
        <v>28</v>
      </c>
      <c r="M265" s="432"/>
      <c r="N265" s="431" t="s">
        <v>28</v>
      </c>
      <c r="O265" s="432"/>
      <c r="P265" s="23"/>
      <c r="Q265" s="387"/>
      <c r="R265" s="421" t="s">
        <v>35</v>
      </c>
      <c r="S265" s="427"/>
      <c r="T265" s="424" t="s">
        <v>39</v>
      </c>
    </row>
    <row r="266" spans="1:20" x14ac:dyDescent="0.3">
      <c r="A266" s="425"/>
      <c r="B266" s="425"/>
      <c r="C266" s="24" t="s">
        <v>11</v>
      </c>
      <c r="D266" s="421" t="s">
        <v>16</v>
      </c>
      <c r="E266" s="422"/>
      <c r="F266" s="422"/>
      <c r="G266" s="423"/>
      <c r="H266" s="433" t="s">
        <v>23</v>
      </c>
      <c r="I266" s="422"/>
      <c r="J266" s="422"/>
      <c r="K266" s="423"/>
      <c r="L266" s="434" t="s">
        <v>29</v>
      </c>
      <c r="M266" s="435"/>
      <c r="N266" s="434" t="s">
        <v>29</v>
      </c>
      <c r="O266" s="435"/>
      <c r="P266" s="25"/>
      <c r="Q266" s="26" t="s">
        <v>416</v>
      </c>
      <c r="R266" s="429" t="s">
        <v>36</v>
      </c>
      <c r="S266" s="430"/>
      <c r="T266" s="425"/>
    </row>
    <row r="267" spans="1:20" x14ac:dyDescent="0.3">
      <c r="A267" s="425"/>
      <c r="B267" s="425"/>
      <c r="C267" s="26" t="s">
        <v>12</v>
      </c>
      <c r="D267" s="23"/>
      <c r="E267" s="27"/>
      <c r="F267" s="23"/>
      <c r="G267" s="23"/>
      <c r="H267" s="23"/>
      <c r="I267" s="23"/>
      <c r="J267" s="23"/>
      <c r="K267" s="23"/>
      <c r="L267" s="421" t="s">
        <v>30</v>
      </c>
      <c r="M267" s="427"/>
      <c r="N267" s="421" t="s">
        <v>30</v>
      </c>
      <c r="O267" s="427"/>
      <c r="P267" s="24" t="s">
        <v>34</v>
      </c>
      <c r="Q267" s="24" t="s">
        <v>417</v>
      </c>
      <c r="R267" s="22"/>
      <c r="S267" s="22"/>
      <c r="T267" s="425"/>
    </row>
    <row r="268" spans="1:20" x14ac:dyDescent="0.3">
      <c r="A268" s="425"/>
      <c r="B268" s="425"/>
      <c r="C268" s="26" t="s">
        <v>13</v>
      </c>
      <c r="D268" s="24" t="s">
        <v>17</v>
      </c>
      <c r="E268" s="28" t="s">
        <v>17</v>
      </c>
      <c r="F268" s="24" t="s">
        <v>20</v>
      </c>
      <c r="G268" s="24" t="s">
        <v>22</v>
      </c>
      <c r="H268" s="24" t="s">
        <v>24</v>
      </c>
      <c r="I268" s="24" t="s">
        <v>25</v>
      </c>
      <c r="J268" s="24" t="s">
        <v>26</v>
      </c>
      <c r="K268" s="24" t="s">
        <v>22</v>
      </c>
      <c r="L268" s="429" t="s">
        <v>14</v>
      </c>
      <c r="M268" s="430"/>
      <c r="N268" s="429" t="s">
        <v>33</v>
      </c>
      <c r="O268" s="430"/>
      <c r="P268" s="24" t="s">
        <v>28</v>
      </c>
      <c r="Q268" s="24" t="s">
        <v>418</v>
      </c>
      <c r="R268" s="24" t="s">
        <v>37</v>
      </c>
      <c r="S268" s="24" t="s">
        <v>38</v>
      </c>
      <c r="T268" s="425"/>
    </row>
    <row r="269" spans="1:20" x14ac:dyDescent="0.3">
      <c r="A269" s="425"/>
      <c r="B269" s="425"/>
      <c r="C269" s="26" t="s">
        <v>14</v>
      </c>
      <c r="D269" s="24" t="s">
        <v>18</v>
      </c>
      <c r="E269" s="28" t="s">
        <v>19</v>
      </c>
      <c r="F269" s="24" t="s">
        <v>21</v>
      </c>
      <c r="G269" s="24"/>
      <c r="H269" s="24"/>
      <c r="I269" s="24"/>
      <c r="J269" s="24" t="s">
        <v>27</v>
      </c>
      <c r="K269" s="24"/>
      <c r="L269" s="22" t="s">
        <v>22</v>
      </c>
      <c r="M269" s="22" t="s">
        <v>31</v>
      </c>
      <c r="N269" s="22" t="s">
        <v>22</v>
      </c>
      <c r="O269" s="22" t="s">
        <v>31</v>
      </c>
      <c r="P269" s="25"/>
      <c r="Q269" s="25"/>
      <c r="R269" s="25"/>
      <c r="S269" s="25"/>
      <c r="T269" s="425"/>
    </row>
    <row r="270" spans="1:20" x14ac:dyDescent="0.3">
      <c r="A270" s="426"/>
      <c r="B270" s="426"/>
      <c r="C270" s="29"/>
      <c r="D270" s="30"/>
      <c r="E270" s="31"/>
      <c r="F270" s="30"/>
      <c r="G270" s="30"/>
      <c r="H270" s="30"/>
      <c r="I270" s="30"/>
      <c r="J270" s="30"/>
      <c r="K270" s="30"/>
      <c r="L270" s="32" t="s">
        <v>29</v>
      </c>
      <c r="M270" s="33" t="s">
        <v>32</v>
      </c>
      <c r="N270" s="32" t="s">
        <v>29</v>
      </c>
      <c r="O270" s="33" t="s">
        <v>32</v>
      </c>
      <c r="P270" s="30"/>
      <c r="Q270" s="30"/>
      <c r="R270" s="30"/>
      <c r="S270" s="30"/>
      <c r="T270" s="426"/>
    </row>
    <row r="271" spans="1:20" x14ac:dyDescent="0.3">
      <c r="A271" s="8">
        <v>1</v>
      </c>
      <c r="B271" s="8">
        <v>2</v>
      </c>
      <c r="C271" s="8">
        <v>3</v>
      </c>
      <c r="D271" s="8">
        <v>4</v>
      </c>
      <c r="E271" s="8">
        <v>5</v>
      </c>
      <c r="F271" s="8">
        <v>6</v>
      </c>
      <c r="G271" s="8" t="s">
        <v>0</v>
      </c>
      <c r="H271" s="8">
        <v>8</v>
      </c>
      <c r="I271" s="8">
        <v>9</v>
      </c>
      <c r="J271" s="8">
        <v>10</v>
      </c>
      <c r="K271" s="8" t="s">
        <v>1</v>
      </c>
      <c r="L271" s="8">
        <v>12</v>
      </c>
      <c r="M271" s="8">
        <v>13</v>
      </c>
      <c r="N271" s="8">
        <v>14</v>
      </c>
      <c r="O271" s="8">
        <v>15</v>
      </c>
      <c r="P271" s="8">
        <v>16</v>
      </c>
      <c r="Q271" s="8"/>
      <c r="R271" s="8">
        <v>17</v>
      </c>
      <c r="S271" s="8">
        <v>18</v>
      </c>
      <c r="T271" s="8">
        <v>19</v>
      </c>
    </row>
    <row r="272" spans="1:20" ht="20.100000000000001" customHeight="1" x14ac:dyDescent="0.3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7"/>
      <c r="P272" s="6"/>
      <c r="Q272" s="6"/>
      <c r="R272" s="6"/>
      <c r="S272" s="6"/>
      <c r="T272" s="6"/>
    </row>
    <row r="273" spans="1:20" x14ac:dyDescent="0.3">
      <c r="A273" s="8">
        <v>1</v>
      </c>
      <c r="B273" s="67" t="s">
        <v>230</v>
      </c>
      <c r="C273" s="38">
        <v>0.3</v>
      </c>
      <c r="D273" s="38">
        <v>0</v>
      </c>
      <c r="E273" s="38">
        <v>0</v>
      </c>
      <c r="F273" s="38">
        <v>0</v>
      </c>
      <c r="G273" s="38">
        <f>C273+E273-F273</f>
        <v>0.3</v>
      </c>
      <c r="H273" s="38">
        <v>0.05</v>
      </c>
      <c r="I273" s="38">
        <v>0.25</v>
      </c>
      <c r="J273" s="38">
        <v>0</v>
      </c>
      <c r="K273" s="38">
        <f>H273+I273+J273</f>
        <v>0.3</v>
      </c>
      <c r="L273" s="3">
        <v>150</v>
      </c>
      <c r="M273" s="58">
        <v>600</v>
      </c>
      <c r="N273" s="3">
        <f>I273*O273</f>
        <v>137.5</v>
      </c>
      <c r="O273" s="58">
        <v>550</v>
      </c>
      <c r="P273" s="8" t="s">
        <v>68</v>
      </c>
      <c r="Q273" s="8">
        <v>40000</v>
      </c>
      <c r="R273" s="58">
        <v>2</v>
      </c>
      <c r="S273" s="6"/>
      <c r="T273" s="6"/>
    </row>
    <row r="274" spans="1:20" x14ac:dyDescent="0.3">
      <c r="A274" s="8">
        <v>2</v>
      </c>
      <c r="B274" s="67" t="s">
        <v>231</v>
      </c>
      <c r="C274" s="38">
        <v>0.35</v>
      </c>
      <c r="D274" s="38">
        <v>0</v>
      </c>
      <c r="E274" s="38">
        <v>0</v>
      </c>
      <c r="F274" s="38">
        <v>0</v>
      </c>
      <c r="G274" s="38">
        <f t="shared" ref="G274:G281" si="28">C274+E274-F274</f>
        <v>0.35</v>
      </c>
      <c r="H274" s="38">
        <v>0.1</v>
      </c>
      <c r="I274" s="38">
        <v>0.25</v>
      </c>
      <c r="J274" s="38">
        <v>0</v>
      </c>
      <c r="K274" s="38">
        <f t="shared" ref="K274:K280" si="29">H274+I274+J274</f>
        <v>0.35</v>
      </c>
      <c r="L274" s="3">
        <v>150</v>
      </c>
      <c r="M274" s="58">
        <v>600</v>
      </c>
      <c r="N274" s="3">
        <f t="shared" ref="N274:N281" si="30">I274*O274</f>
        <v>137.5</v>
      </c>
      <c r="O274" s="58">
        <v>550</v>
      </c>
      <c r="P274" s="8" t="s">
        <v>68</v>
      </c>
      <c r="Q274" s="8">
        <v>40000</v>
      </c>
      <c r="R274" s="58">
        <v>1</v>
      </c>
      <c r="S274" s="6"/>
      <c r="T274" s="6"/>
    </row>
    <row r="275" spans="1:20" x14ac:dyDescent="0.3">
      <c r="A275" s="8">
        <v>3</v>
      </c>
      <c r="B275" s="67" t="s">
        <v>232</v>
      </c>
      <c r="C275" s="38">
        <v>0.2</v>
      </c>
      <c r="D275" s="38">
        <v>0</v>
      </c>
      <c r="E275" s="38">
        <v>0</v>
      </c>
      <c r="F275" s="38">
        <v>0</v>
      </c>
      <c r="G275" s="38">
        <f t="shared" si="28"/>
        <v>0.2</v>
      </c>
      <c r="H275" s="38">
        <v>0.1</v>
      </c>
      <c r="I275" s="38">
        <v>0.1</v>
      </c>
      <c r="J275" s="38">
        <v>0</v>
      </c>
      <c r="K275" s="38">
        <f t="shared" si="29"/>
        <v>0.2</v>
      </c>
      <c r="L275" s="3">
        <v>65</v>
      </c>
      <c r="M275" s="58">
        <v>650</v>
      </c>
      <c r="N275" s="3">
        <f t="shared" si="30"/>
        <v>55</v>
      </c>
      <c r="O275" s="58">
        <v>550</v>
      </c>
      <c r="P275" s="8" t="s">
        <v>68</v>
      </c>
      <c r="Q275" s="8">
        <v>40000</v>
      </c>
      <c r="R275" s="58">
        <v>2</v>
      </c>
      <c r="S275" s="6"/>
      <c r="T275" s="6"/>
    </row>
    <row r="276" spans="1:20" x14ac:dyDescent="0.3">
      <c r="A276" s="8">
        <v>4</v>
      </c>
      <c r="B276" s="138" t="s">
        <v>233</v>
      </c>
      <c r="C276" s="38">
        <v>0.2</v>
      </c>
      <c r="D276" s="38">
        <v>0</v>
      </c>
      <c r="E276" s="38">
        <v>0</v>
      </c>
      <c r="F276" s="38">
        <v>0</v>
      </c>
      <c r="G276" s="38">
        <f t="shared" si="28"/>
        <v>0.2</v>
      </c>
      <c r="H276" s="38">
        <v>0.1</v>
      </c>
      <c r="I276" s="38">
        <v>0.1</v>
      </c>
      <c r="J276" s="38">
        <v>0</v>
      </c>
      <c r="K276" s="38">
        <f t="shared" si="29"/>
        <v>0.2</v>
      </c>
      <c r="L276" s="3">
        <v>65</v>
      </c>
      <c r="M276" s="58">
        <v>650</v>
      </c>
      <c r="N276" s="3">
        <f t="shared" si="30"/>
        <v>55</v>
      </c>
      <c r="O276" s="58">
        <v>550</v>
      </c>
      <c r="P276" s="8" t="s">
        <v>68</v>
      </c>
      <c r="Q276" s="8">
        <v>40000</v>
      </c>
      <c r="R276" s="58">
        <v>1</v>
      </c>
      <c r="S276" s="6"/>
      <c r="T276" s="6"/>
    </row>
    <row r="277" spans="1:20" x14ac:dyDescent="0.3">
      <c r="A277" s="8">
        <v>5</v>
      </c>
      <c r="B277" s="67" t="s">
        <v>234</v>
      </c>
      <c r="C277" s="38">
        <v>1.2</v>
      </c>
      <c r="D277" s="38">
        <v>0</v>
      </c>
      <c r="E277" s="38">
        <v>0</v>
      </c>
      <c r="F277" s="38">
        <v>0</v>
      </c>
      <c r="G277" s="38">
        <f t="shared" si="28"/>
        <v>1.2</v>
      </c>
      <c r="H277" s="3">
        <v>1</v>
      </c>
      <c r="I277" s="38">
        <v>0.2</v>
      </c>
      <c r="J277" s="38">
        <v>0</v>
      </c>
      <c r="K277" s="38">
        <f t="shared" si="29"/>
        <v>1.2</v>
      </c>
      <c r="L277" s="3">
        <v>120</v>
      </c>
      <c r="M277" s="58">
        <v>600</v>
      </c>
      <c r="N277" s="3">
        <f t="shared" si="30"/>
        <v>110</v>
      </c>
      <c r="O277" s="58">
        <v>550</v>
      </c>
      <c r="P277" s="8" t="s">
        <v>68</v>
      </c>
      <c r="Q277" s="8">
        <v>40000</v>
      </c>
      <c r="R277" s="58">
        <v>1</v>
      </c>
      <c r="S277" s="6"/>
      <c r="T277" s="6"/>
    </row>
    <row r="278" spans="1:20" x14ac:dyDescent="0.3">
      <c r="A278" s="8">
        <v>6</v>
      </c>
      <c r="B278" s="67" t="s">
        <v>314</v>
      </c>
      <c r="C278" s="38">
        <v>0.15</v>
      </c>
      <c r="D278" s="38">
        <v>0</v>
      </c>
      <c r="E278" s="38">
        <v>0</v>
      </c>
      <c r="F278" s="38">
        <v>0</v>
      </c>
      <c r="G278" s="38">
        <f t="shared" si="28"/>
        <v>0.15</v>
      </c>
      <c r="H278" s="38">
        <v>0.05</v>
      </c>
      <c r="I278" s="38">
        <v>0.1</v>
      </c>
      <c r="J278" s="38">
        <v>0</v>
      </c>
      <c r="K278" s="38">
        <f t="shared" si="29"/>
        <v>0.15000000000000002</v>
      </c>
      <c r="L278" s="3">
        <v>65</v>
      </c>
      <c r="M278" s="58">
        <v>650</v>
      </c>
      <c r="N278" s="3">
        <f t="shared" si="30"/>
        <v>55</v>
      </c>
      <c r="O278" s="58">
        <v>550</v>
      </c>
      <c r="P278" s="8" t="s">
        <v>68</v>
      </c>
      <c r="Q278" s="8">
        <v>40000</v>
      </c>
      <c r="R278" s="58">
        <v>1</v>
      </c>
      <c r="S278" s="6"/>
      <c r="T278" s="6"/>
    </row>
    <row r="279" spans="1:20" x14ac:dyDescent="0.3">
      <c r="A279" s="8">
        <v>7</v>
      </c>
      <c r="B279" s="67" t="s">
        <v>235</v>
      </c>
      <c r="C279" s="38">
        <v>0.4</v>
      </c>
      <c r="D279" s="38">
        <v>0</v>
      </c>
      <c r="E279" s="38">
        <v>0</v>
      </c>
      <c r="F279" s="38">
        <v>0</v>
      </c>
      <c r="G279" s="38">
        <f t="shared" si="28"/>
        <v>0.4</v>
      </c>
      <c r="H279" s="38">
        <v>0</v>
      </c>
      <c r="I279" s="38">
        <v>0.4</v>
      </c>
      <c r="J279" s="38">
        <v>0</v>
      </c>
      <c r="K279" s="38">
        <f t="shared" si="29"/>
        <v>0.4</v>
      </c>
      <c r="L279" s="3">
        <v>260</v>
      </c>
      <c r="M279" s="58">
        <v>650</v>
      </c>
      <c r="N279" s="3">
        <f t="shared" si="30"/>
        <v>220</v>
      </c>
      <c r="O279" s="58">
        <v>550</v>
      </c>
      <c r="P279" s="8" t="s">
        <v>68</v>
      </c>
      <c r="Q279" s="8">
        <v>40000</v>
      </c>
      <c r="R279" s="58">
        <v>3</v>
      </c>
      <c r="S279" s="6"/>
      <c r="T279" s="6"/>
    </row>
    <row r="280" spans="1:20" x14ac:dyDescent="0.3">
      <c r="A280" s="8">
        <v>8</v>
      </c>
      <c r="B280" s="67" t="s">
        <v>236</v>
      </c>
      <c r="C280" s="38">
        <v>0.2</v>
      </c>
      <c r="D280" s="38">
        <v>0</v>
      </c>
      <c r="E280" s="38">
        <v>0</v>
      </c>
      <c r="F280" s="38">
        <v>0</v>
      </c>
      <c r="G280" s="38">
        <f t="shared" si="28"/>
        <v>0.2</v>
      </c>
      <c r="H280" s="38">
        <v>0</v>
      </c>
      <c r="I280" s="38">
        <v>0.2</v>
      </c>
      <c r="J280" s="38">
        <v>0</v>
      </c>
      <c r="K280" s="38">
        <f t="shared" si="29"/>
        <v>0.2</v>
      </c>
      <c r="L280" s="3">
        <v>130</v>
      </c>
      <c r="M280" s="58">
        <v>650</v>
      </c>
      <c r="N280" s="3">
        <f t="shared" si="30"/>
        <v>110</v>
      </c>
      <c r="O280" s="58">
        <v>550</v>
      </c>
      <c r="P280" s="8" t="s">
        <v>68</v>
      </c>
      <c r="Q280" s="8">
        <v>40000</v>
      </c>
      <c r="R280" s="58">
        <v>2</v>
      </c>
      <c r="S280" s="6"/>
      <c r="T280" s="6"/>
    </row>
    <row r="281" spans="1:20" x14ac:dyDescent="0.3">
      <c r="A281" s="8">
        <v>9</v>
      </c>
      <c r="B281" s="67" t="s">
        <v>237</v>
      </c>
      <c r="C281" s="38">
        <v>0.1</v>
      </c>
      <c r="D281" s="38">
        <v>0</v>
      </c>
      <c r="E281" s="38">
        <v>0</v>
      </c>
      <c r="F281" s="38">
        <v>0</v>
      </c>
      <c r="G281" s="38">
        <f t="shared" si="28"/>
        <v>0.1</v>
      </c>
      <c r="H281" s="38">
        <v>0</v>
      </c>
      <c r="I281" s="38">
        <v>0.1</v>
      </c>
      <c r="J281" s="38">
        <v>0</v>
      </c>
      <c r="K281" s="38">
        <f>H281+I281+J281</f>
        <v>0.1</v>
      </c>
      <c r="L281" s="3">
        <v>65</v>
      </c>
      <c r="M281" s="58">
        <v>650</v>
      </c>
      <c r="N281" s="3">
        <f t="shared" si="30"/>
        <v>55</v>
      </c>
      <c r="O281" s="58">
        <v>550</v>
      </c>
      <c r="P281" s="8" t="s">
        <v>68</v>
      </c>
      <c r="Q281" s="8">
        <v>40000</v>
      </c>
      <c r="R281" s="58">
        <v>2</v>
      </c>
      <c r="S281" s="6"/>
      <c r="T281" s="6"/>
    </row>
    <row r="282" spans="1:20" x14ac:dyDescent="0.3">
      <c r="A282" s="6"/>
      <c r="B282" s="6"/>
      <c r="C282" s="38"/>
      <c r="D282" s="38"/>
      <c r="E282" s="38"/>
      <c r="F282" s="38"/>
      <c r="G282" s="38"/>
      <c r="H282" s="38"/>
      <c r="I282" s="38"/>
      <c r="J282" s="38"/>
      <c r="K282" s="38"/>
      <c r="L282" s="6"/>
      <c r="M282" s="6"/>
      <c r="N282" s="6"/>
      <c r="O282" s="6"/>
      <c r="P282" s="8"/>
      <c r="Q282" s="8"/>
      <c r="R282" s="6"/>
      <c r="S282" s="6"/>
      <c r="T282" s="6"/>
    </row>
    <row r="283" spans="1:20" x14ac:dyDescent="0.3">
      <c r="A283" s="6"/>
      <c r="B283" s="41" t="s">
        <v>3</v>
      </c>
      <c r="C283" s="45">
        <f t="shared" ref="C283:K283" si="31">SUM(C273:C282)</f>
        <v>3.1</v>
      </c>
      <c r="D283" s="45">
        <f t="shared" si="31"/>
        <v>0</v>
      </c>
      <c r="E283" s="45">
        <f t="shared" si="31"/>
        <v>0</v>
      </c>
      <c r="F283" s="45">
        <f t="shared" si="31"/>
        <v>0</v>
      </c>
      <c r="G283" s="45">
        <f t="shared" si="31"/>
        <v>3.1</v>
      </c>
      <c r="H283" s="45">
        <f t="shared" si="31"/>
        <v>1.4000000000000001</v>
      </c>
      <c r="I283" s="141">
        <f t="shared" si="31"/>
        <v>1.7</v>
      </c>
      <c r="J283" s="45">
        <f t="shared" si="31"/>
        <v>0</v>
      </c>
      <c r="K283" s="45">
        <f t="shared" si="31"/>
        <v>3.1</v>
      </c>
      <c r="L283" s="7">
        <f>SUM(L273:L282)</f>
        <v>1070</v>
      </c>
      <c r="M283" s="58">
        <f>SUM(M273:M281)/9</f>
        <v>633.33333333333337</v>
      </c>
      <c r="N283" s="3">
        <f>SUM(N273:N282)</f>
        <v>935</v>
      </c>
      <c r="O283" s="58">
        <f>SUM(O273:O281)/9</f>
        <v>550</v>
      </c>
      <c r="P283" s="8" t="s">
        <v>68</v>
      </c>
      <c r="Q283" s="8">
        <v>40000</v>
      </c>
      <c r="R283" s="40">
        <f>SUM(R273:R282)</f>
        <v>15</v>
      </c>
      <c r="S283" s="63"/>
      <c r="T283" s="6"/>
    </row>
    <row r="285" spans="1:20" x14ac:dyDescent="0.3">
      <c r="A285" s="468" t="s">
        <v>46</v>
      </c>
      <c r="B285" s="468"/>
      <c r="O285" s="419" t="str">
        <f>O242</f>
        <v>Sindang Beliti Ulu, 31 Desember 2023</v>
      </c>
      <c r="P285" s="419"/>
      <c r="Q285" s="419"/>
      <c r="R285" s="419"/>
      <c r="S285" s="419"/>
      <c r="T285" s="419"/>
    </row>
    <row r="286" spans="1:20" x14ac:dyDescent="0.3">
      <c r="A286" s="82"/>
      <c r="B286" s="82"/>
      <c r="O286" s="419" t="s">
        <v>2</v>
      </c>
      <c r="P286" s="419"/>
      <c r="Q286" s="419"/>
      <c r="R286" s="419"/>
      <c r="S286" s="419"/>
      <c r="T286" s="419"/>
    </row>
    <row r="287" spans="1:20" x14ac:dyDescent="0.3">
      <c r="A287" s="83"/>
      <c r="B287" s="82"/>
    </row>
    <row r="288" spans="1:20" x14ac:dyDescent="0.3">
      <c r="A288" s="21"/>
      <c r="B288" s="82"/>
    </row>
    <row r="289" spans="1:20" x14ac:dyDescent="0.3">
      <c r="O289" s="428" t="str">
        <f>O246</f>
        <v>DIDIK ARI SUPENO, S.ST</v>
      </c>
      <c r="P289" s="428"/>
      <c r="Q289" s="428"/>
      <c r="R289" s="428"/>
      <c r="S289" s="428"/>
      <c r="T289" s="428"/>
    </row>
    <row r="290" spans="1:20" x14ac:dyDescent="0.3">
      <c r="O290" s="419" t="str">
        <f>O247</f>
        <v>NIP. 19841204 201706 1 002</v>
      </c>
      <c r="P290" s="419"/>
      <c r="Q290" s="419"/>
      <c r="R290" s="419"/>
      <c r="S290" s="419"/>
      <c r="T290" s="419"/>
    </row>
    <row r="291" spans="1:20" x14ac:dyDescent="0.3">
      <c r="O291" s="70"/>
      <c r="P291" s="70"/>
      <c r="Q291" s="70"/>
      <c r="R291" s="70"/>
      <c r="S291" s="70"/>
      <c r="T291" s="70"/>
    </row>
    <row r="292" spans="1:20" x14ac:dyDescent="0.3">
      <c r="O292" s="70"/>
      <c r="P292" s="70"/>
      <c r="Q292" s="70"/>
      <c r="R292" s="70"/>
      <c r="S292" s="70"/>
      <c r="T292" s="70"/>
    </row>
    <row r="293" spans="1:20" x14ac:dyDescent="0.3">
      <c r="O293" s="70"/>
      <c r="P293" s="70"/>
      <c r="Q293" s="70"/>
      <c r="R293" s="70"/>
      <c r="S293" s="70"/>
      <c r="T293" s="70"/>
    </row>
    <row r="294" spans="1:20" x14ac:dyDescent="0.3">
      <c r="O294" s="70"/>
      <c r="P294" s="70"/>
      <c r="Q294" s="70"/>
      <c r="R294" s="70"/>
      <c r="S294" s="70"/>
      <c r="T294" s="70"/>
    </row>
    <row r="295" spans="1:20" x14ac:dyDescent="0.3">
      <c r="O295" s="70"/>
      <c r="P295" s="70"/>
      <c r="Q295" s="70"/>
      <c r="R295" s="70"/>
      <c r="S295" s="70"/>
      <c r="T295" s="70"/>
    </row>
    <row r="296" spans="1:20" x14ac:dyDescent="0.3">
      <c r="A296" s="16" t="s">
        <v>96</v>
      </c>
    </row>
    <row r="297" spans="1:20" x14ac:dyDescent="0.3">
      <c r="L297" s="17"/>
    </row>
    <row r="298" spans="1:20" x14ac:dyDescent="0.3">
      <c r="A298" s="441" t="s">
        <v>93</v>
      </c>
      <c r="B298" s="460"/>
      <c r="C298" s="460"/>
      <c r="D298" s="460"/>
      <c r="E298" s="460"/>
      <c r="F298" s="460"/>
      <c r="G298" s="460"/>
      <c r="H298" s="460"/>
      <c r="I298" s="460"/>
      <c r="J298" s="460"/>
      <c r="K298" s="460"/>
      <c r="L298" s="460"/>
      <c r="M298" s="460"/>
      <c r="N298" s="460"/>
      <c r="O298" s="460"/>
      <c r="P298" s="460"/>
      <c r="Q298" s="460"/>
      <c r="R298" s="460"/>
      <c r="S298" s="460"/>
      <c r="T298" s="447"/>
    </row>
    <row r="299" spans="1:20" x14ac:dyDescent="0.3">
      <c r="A299" s="444" t="s">
        <v>4</v>
      </c>
      <c r="B299" s="461"/>
      <c r="C299" s="461"/>
      <c r="D299" s="461"/>
      <c r="E299" s="461"/>
      <c r="F299" s="461"/>
      <c r="G299" s="461"/>
      <c r="H299" s="461"/>
      <c r="I299" s="461"/>
      <c r="J299" s="461"/>
      <c r="K299" s="461"/>
      <c r="L299" s="461"/>
      <c r="M299" s="461"/>
      <c r="N299" s="461"/>
      <c r="O299" s="461"/>
      <c r="P299" s="461"/>
      <c r="Q299" s="461"/>
      <c r="R299" s="461"/>
      <c r="S299" s="461"/>
      <c r="T299" s="445"/>
    </row>
    <row r="300" spans="1:20" ht="20.100000000000001" customHeight="1" x14ac:dyDescent="0.3">
      <c r="N300" s="18"/>
    </row>
    <row r="301" spans="1:20" ht="20.100000000000001" customHeight="1" x14ac:dyDescent="0.3">
      <c r="A301" s="19" t="s">
        <v>5</v>
      </c>
      <c r="B301" s="19"/>
      <c r="C301" s="19" t="s">
        <v>83</v>
      </c>
      <c r="D301" s="19"/>
      <c r="L301" s="20"/>
      <c r="N301" s="20"/>
      <c r="Q301" s="16" t="s">
        <v>42</v>
      </c>
      <c r="S301" s="16" t="str">
        <f>S260</f>
        <v>: 2023</v>
      </c>
    </row>
    <row r="302" spans="1:20" ht="20.100000000000001" customHeight="1" x14ac:dyDescent="0.3">
      <c r="A302" s="16" t="s">
        <v>9</v>
      </c>
      <c r="C302" s="16" t="str">
        <f>C261</f>
        <v>: SINDANG BELITI ULU</v>
      </c>
      <c r="Q302" s="16" t="s">
        <v>43</v>
      </c>
      <c r="S302" s="16" t="s">
        <v>45</v>
      </c>
    </row>
    <row r="303" spans="1:20" ht="20.100000000000001" customHeight="1" x14ac:dyDescent="0.3">
      <c r="A303" s="16" t="s">
        <v>6</v>
      </c>
      <c r="C303" s="16" t="s">
        <v>99</v>
      </c>
      <c r="Q303" s="16" t="s">
        <v>44</v>
      </c>
      <c r="S303" s="16" t="str">
        <f>S262</f>
        <v>: IV ( Empat )</v>
      </c>
    </row>
    <row r="304" spans="1:20" x14ac:dyDescent="0.3">
      <c r="A304" s="16" t="s">
        <v>7</v>
      </c>
      <c r="C304" s="16" t="s">
        <v>41</v>
      </c>
    </row>
    <row r="306" spans="1:21" x14ac:dyDescent="0.3">
      <c r="A306" s="424" t="s">
        <v>8</v>
      </c>
      <c r="B306" s="424" t="s">
        <v>91</v>
      </c>
      <c r="C306" s="22" t="s">
        <v>10</v>
      </c>
      <c r="D306" s="433" t="s">
        <v>15</v>
      </c>
      <c r="E306" s="422"/>
      <c r="F306" s="422"/>
      <c r="G306" s="422"/>
      <c r="H306" s="422"/>
      <c r="I306" s="422"/>
      <c r="J306" s="422"/>
      <c r="K306" s="423"/>
      <c r="L306" s="431" t="s">
        <v>28</v>
      </c>
      <c r="M306" s="432"/>
      <c r="N306" s="431" t="s">
        <v>28</v>
      </c>
      <c r="O306" s="432"/>
      <c r="P306" s="23"/>
      <c r="Q306" s="387"/>
      <c r="R306" s="421" t="s">
        <v>35</v>
      </c>
      <c r="S306" s="427"/>
      <c r="T306" s="424" t="s">
        <v>39</v>
      </c>
    </row>
    <row r="307" spans="1:21" x14ac:dyDescent="0.3">
      <c r="A307" s="425"/>
      <c r="B307" s="425"/>
      <c r="C307" s="24" t="s">
        <v>11</v>
      </c>
      <c r="D307" s="421" t="s">
        <v>16</v>
      </c>
      <c r="E307" s="422"/>
      <c r="F307" s="422"/>
      <c r="G307" s="423"/>
      <c r="H307" s="433" t="s">
        <v>23</v>
      </c>
      <c r="I307" s="422"/>
      <c r="J307" s="422"/>
      <c r="K307" s="423"/>
      <c r="L307" s="434" t="s">
        <v>29</v>
      </c>
      <c r="M307" s="435"/>
      <c r="N307" s="434" t="s">
        <v>29</v>
      </c>
      <c r="O307" s="435"/>
      <c r="P307" s="25"/>
      <c r="Q307" s="26" t="s">
        <v>416</v>
      </c>
      <c r="R307" s="429" t="s">
        <v>36</v>
      </c>
      <c r="S307" s="430"/>
      <c r="T307" s="425"/>
    </row>
    <row r="308" spans="1:21" x14ac:dyDescent="0.3">
      <c r="A308" s="425"/>
      <c r="B308" s="425"/>
      <c r="C308" s="26" t="s">
        <v>12</v>
      </c>
      <c r="D308" s="23"/>
      <c r="E308" s="27"/>
      <c r="F308" s="23"/>
      <c r="G308" s="23"/>
      <c r="H308" s="23"/>
      <c r="I308" s="23"/>
      <c r="J308" s="23"/>
      <c r="K308" s="23"/>
      <c r="L308" s="421" t="s">
        <v>30</v>
      </c>
      <c r="M308" s="427"/>
      <c r="N308" s="421" t="s">
        <v>30</v>
      </c>
      <c r="O308" s="427"/>
      <c r="P308" s="24" t="s">
        <v>34</v>
      </c>
      <c r="Q308" s="24" t="s">
        <v>417</v>
      </c>
      <c r="R308" s="22"/>
      <c r="S308" s="22"/>
      <c r="T308" s="425"/>
    </row>
    <row r="309" spans="1:21" x14ac:dyDescent="0.3">
      <c r="A309" s="425"/>
      <c r="B309" s="425"/>
      <c r="C309" s="26" t="s">
        <v>13</v>
      </c>
      <c r="D309" s="24" t="s">
        <v>17</v>
      </c>
      <c r="E309" s="28" t="s">
        <v>17</v>
      </c>
      <c r="F309" s="24" t="s">
        <v>20</v>
      </c>
      <c r="G309" s="24" t="s">
        <v>22</v>
      </c>
      <c r="H309" s="24" t="s">
        <v>24</v>
      </c>
      <c r="I309" s="24" t="s">
        <v>25</v>
      </c>
      <c r="J309" s="24" t="s">
        <v>26</v>
      </c>
      <c r="K309" s="24" t="s">
        <v>22</v>
      </c>
      <c r="L309" s="429" t="s">
        <v>14</v>
      </c>
      <c r="M309" s="430"/>
      <c r="N309" s="429" t="s">
        <v>33</v>
      </c>
      <c r="O309" s="430"/>
      <c r="P309" s="24" t="s">
        <v>28</v>
      </c>
      <c r="Q309" s="24" t="s">
        <v>418</v>
      </c>
      <c r="R309" s="24" t="s">
        <v>37</v>
      </c>
      <c r="S309" s="24" t="s">
        <v>38</v>
      </c>
      <c r="T309" s="425"/>
    </row>
    <row r="310" spans="1:21" x14ac:dyDescent="0.3">
      <c r="A310" s="425"/>
      <c r="B310" s="425"/>
      <c r="C310" s="26" t="s">
        <v>14</v>
      </c>
      <c r="D310" s="24" t="s">
        <v>18</v>
      </c>
      <c r="E310" s="28" t="s">
        <v>19</v>
      </c>
      <c r="F310" s="24" t="s">
        <v>21</v>
      </c>
      <c r="G310" s="24"/>
      <c r="H310" s="24"/>
      <c r="I310" s="24"/>
      <c r="J310" s="24" t="s">
        <v>27</v>
      </c>
      <c r="K310" s="24"/>
      <c r="L310" s="22" t="s">
        <v>22</v>
      </c>
      <c r="M310" s="22" t="s">
        <v>31</v>
      </c>
      <c r="N310" s="22" t="s">
        <v>22</v>
      </c>
      <c r="O310" s="22" t="s">
        <v>31</v>
      </c>
      <c r="P310" s="25"/>
      <c r="Q310" s="25"/>
      <c r="R310" s="25"/>
      <c r="S310" s="25"/>
      <c r="T310" s="425"/>
    </row>
    <row r="311" spans="1:21" x14ac:dyDescent="0.3">
      <c r="A311" s="426"/>
      <c r="B311" s="426"/>
      <c r="C311" s="29"/>
      <c r="D311" s="30"/>
      <c r="E311" s="31"/>
      <c r="F311" s="30"/>
      <c r="G311" s="30"/>
      <c r="H311" s="30"/>
      <c r="I311" s="30"/>
      <c r="J311" s="30"/>
      <c r="K311" s="30"/>
      <c r="L311" s="32" t="s">
        <v>29</v>
      </c>
      <c r="M311" s="33" t="s">
        <v>32</v>
      </c>
      <c r="N311" s="32" t="s">
        <v>29</v>
      </c>
      <c r="O311" s="33" t="s">
        <v>32</v>
      </c>
      <c r="P311" s="30"/>
      <c r="Q311" s="30"/>
      <c r="R311" s="30"/>
      <c r="S311" s="30"/>
      <c r="T311" s="426"/>
    </row>
    <row r="312" spans="1:21" x14ac:dyDescent="0.3">
      <c r="A312" s="8">
        <v>1</v>
      </c>
      <c r="B312" s="8">
        <v>2</v>
      </c>
      <c r="C312" s="8">
        <v>3</v>
      </c>
      <c r="D312" s="8">
        <v>4</v>
      </c>
      <c r="E312" s="8">
        <v>5</v>
      </c>
      <c r="F312" s="8">
        <v>6</v>
      </c>
      <c r="G312" s="8" t="s">
        <v>0</v>
      </c>
      <c r="H312" s="8">
        <v>8</v>
      </c>
      <c r="I312" s="8">
        <v>9</v>
      </c>
      <c r="J312" s="8">
        <v>10</v>
      </c>
      <c r="K312" s="8" t="s">
        <v>1</v>
      </c>
      <c r="L312" s="8">
        <v>12</v>
      </c>
      <c r="M312" s="8">
        <v>13</v>
      </c>
      <c r="N312" s="8">
        <v>14</v>
      </c>
      <c r="O312" s="8">
        <v>15</v>
      </c>
      <c r="P312" s="8">
        <v>16</v>
      </c>
      <c r="Q312" s="8"/>
      <c r="R312" s="8">
        <v>17</v>
      </c>
      <c r="S312" s="8">
        <v>18</v>
      </c>
      <c r="T312" s="8">
        <v>19</v>
      </c>
    </row>
    <row r="313" spans="1:21" ht="20.100000000000001" customHeight="1" x14ac:dyDescent="0.3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7"/>
      <c r="P313" s="6"/>
      <c r="Q313" s="6"/>
      <c r="R313" s="6"/>
      <c r="S313" s="6"/>
      <c r="T313" s="6"/>
    </row>
    <row r="314" spans="1:21" s="256" customFormat="1" x14ac:dyDescent="0.3">
      <c r="A314" s="119">
        <v>1</v>
      </c>
      <c r="B314" s="120" t="s">
        <v>230</v>
      </c>
      <c r="C314" s="308">
        <v>7.95</v>
      </c>
      <c r="D314" s="308">
        <v>0</v>
      </c>
      <c r="E314" s="308">
        <v>0</v>
      </c>
      <c r="F314" s="308">
        <v>0</v>
      </c>
      <c r="G314" s="308">
        <f t="shared" ref="G314:G322" si="32">C314+E314-F314</f>
        <v>7.95</v>
      </c>
      <c r="H314" s="308">
        <v>2.4500000000000002</v>
      </c>
      <c r="I314" s="308">
        <v>5.5</v>
      </c>
      <c r="J314" s="308">
        <v>0</v>
      </c>
      <c r="K314" s="308">
        <f t="shared" ref="K314:K322" si="33">H314+I314+J314</f>
        <v>7.95</v>
      </c>
      <c r="L314" s="257">
        <v>9900</v>
      </c>
      <c r="M314" s="257">
        <v>1800</v>
      </c>
      <c r="N314" s="257">
        <f>I314*O314</f>
        <v>11000</v>
      </c>
      <c r="O314" s="338">
        <v>2000</v>
      </c>
      <c r="P314" s="119" t="s">
        <v>70</v>
      </c>
      <c r="Q314" s="119">
        <v>15000</v>
      </c>
      <c r="R314" s="334">
        <v>25</v>
      </c>
      <c r="S314" s="127"/>
      <c r="T314" s="127"/>
      <c r="U314" s="256">
        <v>17</v>
      </c>
    </row>
    <row r="315" spans="1:21" s="256" customFormat="1" x14ac:dyDescent="0.3">
      <c r="A315" s="119">
        <v>2</v>
      </c>
      <c r="B315" s="120" t="s">
        <v>231</v>
      </c>
      <c r="C315" s="308">
        <v>2.4500000000000002</v>
      </c>
      <c r="D315" s="308">
        <v>0</v>
      </c>
      <c r="E315" s="308">
        <v>0</v>
      </c>
      <c r="F315" s="308">
        <v>0</v>
      </c>
      <c r="G315" s="308">
        <f t="shared" si="32"/>
        <v>2.4500000000000002</v>
      </c>
      <c r="H315" s="308">
        <v>2.4500000000000002</v>
      </c>
      <c r="I315" s="308">
        <v>0</v>
      </c>
      <c r="J315" s="308">
        <v>0</v>
      </c>
      <c r="K315" s="308">
        <f t="shared" si="33"/>
        <v>2.4500000000000002</v>
      </c>
      <c r="L315" s="308">
        <v>0</v>
      </c>
      <c r="M315" s="308">
        <f>I315</f>
        <v>0</v>
      </c>
      <c r="N315" s="257">
        <f t="shared" ref="N315:N322" si="34">I315*O315</f>
        <v>0</v>
      </c>
      <c r="O315" s="338"/>
      <c r="P315" s="119" t="s">
        <v>70</v>
      </c>
      <c r="Q315" s="119"/>
      <c r="R315" s="367">
        <v>16</v>
      </c>
      <c r="S315" s="127"/>
      <c r="T315" s="127"/>
      <c r="U315" s="256">
        <v>16</v>
      </c>
    </row>
    <row r="316" spans="1:21" x14ac:dyDescent="0.3">
      <c r="A316" s="8">
        <v>3</v>
      </c>
      <c r="B316" s="67" t="s">
        <v>232</v>
      </c>
      <c r="C316" s="3">
        <v>0</v>
      </c>
      <c r="D316" s="38">
        <v>0</v>
      </c>
      <c r="E316" s="38">
        <v>0</v>
      </c>
      <c r="F316" s="38">
        <v>0</v>
      </c>
      <c r="G316" s="38">
        <f t="shared" si="32"/>
        <v>0</v>
      </c>
      <c r="H316" s="38">
        <v>0</v>
      </c>
      <c r="I316" s="38">
        <v>0</v>
      </c>
      <c r="J316" s="38">
        <v>0</v>
      </c>
      <c r="K316" s="38">
        <f t="shared" si="33"/>
        <v>0</v>
      </c>
      <c r="L316" s="38">
        <f>H316</f>
        <v>0</v>
      </c>
      <c r="M316" s="38">
        <f>I316</f>
        <v>0</v>
      </c>
      <c r="N316" s="257">
        <f t="shared" si="34"/>
        <v>0</v>
      </c>
      <c r="O316" s="69"/>
      <c r="P316" s="8" t="s">
        <v>70</v>
      </c>
      <c r="Q316" s="8"/>
      <c r="R316" s="38">
        <f>M316</f>
        <v>0</v>
      </c>
      <c r="S316" s="6"/>
      <c r="T316" s="6"/>
    </row>
    <row r="317" spans="1:21" x14ac:dyDescent="0.3">
      <c r="A317" s="8">
        <v>4</v>
      </c>
      <c r="B317" s="138" t="s">
        <v>233</v>
      </c>
      <c r="C317" s="3">
        <v>3</v>
      </c>
      <c r="D317" s="38">
        <v>0</v>
      </c>
      <c r="E317" s="38">
        <v>0</v>
      </c>
      <c r="F317" s="38">
        <v>0</v>
      </c>
      <c r="G317" s="3">
        <f t="shared" si="32"/>
        <v>3</v>
      </c>
      <c r="H317" s="3">
        <v>0</v>
      </c>
      <c r="I317" s="3">
        <v>3</v>
      </c>
      <c r="J317" s="3">
        <v>0</v>
      </c>
      <c r="K317" s="3">
        <f t="shared" si="33"/>
        <v>3</v>
      </c>
      <c r="L317" s="58">
        <v>5250</v>
      </c>
      <c r="M317" s="58">
        <v>1750</v>
      </c>
      <c r="N317" s="257">
        <f t="shared" si="34"/>
        <v>5250</v>
      </c>
      <c r="O317" s="69">
        <v>1750</v>
      </c>
      <c r="P317" s="8" t="s">
        <v>70</v>
      </c>
      <c r="Q317" s="8">
        <v>15000</v>
      </c>
      <c r="R317" s="59">
        <v>2</v>
      </c>
      <c r="S317" s="6"/>
      <c r="T317" s="6"/>
    </row>
    <row r="318" spans="1:21" x14ac:dyDescent="0.3">
      <c r="A318" s="8">
        <v>5</v>
      </c>
      <c r="B318" s="67" t="s">
        <v>234</v>
      </c>
      <c r="C318" s="3">
        <v>0</v>
      </c>
      <c r="D318" s="38">
        <v>0</v>
      </c>
      <c r="E318" s="38">
        <v>0</v>
      </c>
      <c r="F318" s="38">
        <v>0</v>
      </c>
      <c r="G318" s="3">
        <f t="shared" si="32"/>
        <v>0</v>
      </c>
      <c r="H318" s="3">
        <v>0</v>
      </c>
      <c r="I318" s="3">
        <v>0</v>
      </c>
      <c r="J318" s="3">
        <v>0</v>
      </c>
      <c r="K318" s="3">
        <f t="shared" si="33"/>
        <v>0</v>
      </c>
      <c r="L318" s="38">
        <f>H318</f>
        <v>0</v>
      </c>
      <c r="M318" s="38">
        <f>I318</f>
        <v>0</v>
      </c>
      <c r="N318" s="257">
        <f t="shared" si="34"/>
        <v>0</v>
      </c>
      <c r="O318" s="69"/>
      <c r="P318" s="8" t="s">
        <v>70</v>
      </c>
      <c r="Q318" s="8"/>
      <c r="R318" s="38">
        <f>M318</f>
        <v>0</v>
      </c>
      <c r="S318" s="6"/>
      <c r="T318" s="6"/>
    </row>
    <row r="319" spans="1:21" x14ac:dyDescent="0.3">
      <c r="A319" s="8">
        <v>6</v>
      </c>
      <c r="B319" s="67" t="s">
        <v>314</v>
      </c>
      <c r="C319" s="3">
        <v>1</v>
      </c>
      <c r="D319" s="38">
        <v>0</v>
      </c>
      <c r="E319" s="38">
        <v>0</v>
      </c>
      <c r="F319" s="38">
        <v>0</v>
      </c>
      <c r="G319" s="3">
        <f t="shared" si="32"/>
        <v>1</v>
      </c>
      <c r="H319" s="3">
        <v>0</v>
      </c>
      <c r="I319" s="3">
        <v>1</v>
      </c>
      <c r="J319" s="3">
        <v>0</v>
      </c>
      <c r="K319" s="3">
        <f t="shared" si="33"/>
        <v>1</v>
      </c>
      <c r="L319" s="58">
        <v>1800</v>
      </c>
      <c r="M319" s="58">
        <v>1800</v>
      </c>
      <c r="N319" s="257">
        <f t="shared" si="34"/>
        <v>1800</v>
      </c>
      <c r="O319" s="69">
        <v>1800</v>
      </c>
      <c r="P319" s="8" t="s">
        <v>70</v>
      </c>
      <c r="Q319" s="8">
        <v>15000</v>
      </c>
      <c r="R319" s="59">
        <v>1</v>
      </c>
      <c r="S319" s="6"/>
      <c r="T319" s="6"/>
    </row>
    <row r="320" spans="1:21" x14ac:dyDescent="0.3">
      <c r="A320" s="8">
        <v>7</v>
      </c>
      <c r="B320" s="67" t="s">
        <v>235</v>
      </c>
      <c r="C320" s="3">
        <v>0</v>
      </c>
      <c r="D320" s="38">
        <v>0</v>
      </c>
      <c r="E320" s="38">
        <v>0</v>
      </c>
      <c r="F320" s="38">
        <v>0</v>
      </c>
      <c r="G320" s="3">
        <f t="shared" si="32"/>
        <v>0</v>
      </c>
      <c r="H320" s="3">
        <v>0</v>
      </c>
      <c r="I320" s="3">
        <v>0</v>
      </c>
      <c r="J320" s="3">
        <v>0</v>
      </c>
      <c r="K320" s="3">
        <f t="shared" si="33"/>
        <v>0</v>
      </c>
      <c r="L320" s="38">
        <f>H320</f>
        <v>0</v>
      </c>
      <c r="M320" s="38">
        <f>I320</f>
        <v>0</v>
      </c>
      <c r="N320" s="257">
        <f t="shared" si="34"/>
        <v>0</v>
      </c>
      <c r="O320" s="69"/>
      <c r="P320" s="8" t="s">
        <v>70</v>
      </c>
      <c r="Q320" s="8"/>
      <c r="R320" s="38">
        <f>M320</f>
        <v>0</v>
      </c>
      <c r="S320" s="6"/>
      <c r="T320" s="6"/>
    </row>
    <row r="321" spans="1:20" x14ac:dyDescent="0.3">
      <c r="A321" s="8">
        <v>8</v>
      </c>
      <c r="B321" s="67" t="s">
        <v>236</v>
      </c>
      <c r="C321" s="3">
        <v>6</v>
      </c>
      <c r="D321" s="38">
        <v>0</v>
      </c>
      <c r="E321" s="38">
        <v>0</v>
      </c>
      <c r="F321" s="38">
        <v>0</v>
      </c>
      <c r="G321" s="3">
        <f t="shared" si="32"/>
        <v>6</v>
      </c>
      <c r="H321" s="3">
        <v>0</v>
      </c>
      <c r="I321" s="3">
        <v>6</v>
      </c>
      <c r="J321" s="3">
        <v>0</v>
      </c>
      <c r="K321" s="3">
        <f t="shared" si="33"/>
        <v>6</v>
      </c>
      <c r="L321" s="58">
        <v>9900</v>
      </c>
      <c r="M321" s="58">
        <v>1650</v>
      </c>
      <c r="N321" s="257">
        <f t="shared" si="34"/>
        <v>9900</v>
      </c>
      <c r="O321" s="69">
        <v>1650</v>
      </c>
      <c r="P321" s="8" t="s">
        <v>70</v>
      </c>
      <c r="Q321" s="8">
        <v>15000</v>
      </c>
      <c r="R321" s="59">
        <v>3</v>
      </c>
      <c r="S321" s="6"/>
      <c r="T321" s="6"/>
    </row>
    <row r="322" spans="1:20" x14ac:dyDescent="0.3">
      <c r="A322" s="8">
        <v>9</v>
      </c>
      <c r="B322" s="67" t="s">
        <v>237</v>
      </c>
      <c r="C322" s="3">
        <v>4</v>
      </c>
      <c r="D322" s="38">
        <v>0</v>
      </c>
      <c r="E322" s="38">
        <v>0</v>
      </c>
      <c r="F322" s="38">
        <v>0</v>
      </c>
      <c r="G322" s="3">
        <f t="shared" si="32"/>
        <v>4</v>
      </c>
      <c r="H322" s="3">
        <v>0</v>
      </c>
      <c r="I322" s="3">
        <v>4</v>
      </c>
      <c r="J322" s="3">
        <v>0</v>
      </c>
      <c r="K322" s="3">
        <f t="shared" si="33"/>
        <v>4</v>
      </c>
      <c r="L322" s="58">
        <v>7200</v>
      </c>
      <c r="M322" s="58">
        <v>1800</v>
      </c>
      <c r="N322" s="257">
        <f t="shared" si="34"/>
        <v>7200</v>
      </c>
      <c r="O322" s="69">
        <v>1800</v>
      </c>
      <c r="P322" s="8" t="s">
        <v>70</v>
      </c>
      <c r="Q322" s="8">
        <v>15000</v>
      </c>
      <c r="R322" s="59">
        <v>2</v>
      </c>
      <c r="S322" s="6"/>
      <c r="T322" s="6"/>
    </row>
    <row r="323" spans="1:20" x14ac:dyDescent="0.3">
      <c r="A323" s="6"/>
      <c r="B323" s="6"/>
      <c r="C323" s="38"/>
      <c r="D323" s="38"/>
      <c r="E323" s="38"/>
      <c r="F323" s="38"/>
      <c r="G323" s="38"/>
      <c r="H323" s="38"/>
      <c r="I323" s="38"/>
      <c r="J323" s="38"/>
      <c r="K323" s="38"/>
      <c r="L323" s="6"/>
      <c r="M323" s="6"/>
      <c r="N323" s="6"/>
      <c r="O323" s="69">
        <f>M323</f>
        <v>0</v>
      </c>
      <c r="P323" s="8"/>
      <c r="Q323" s="8"/>
      <c r="R323" s="8"/>
      <c r="S323" s="6"/>
      <c r="T323" s="6"/>
    </row>
    <row r="324" spans="1:20" x14ac:dyDescent="0.3">
      <c r="A324" s="6"/>
      <c r="B324" s="41" t="s">
        <v>3</v>
      </c>
      <c r="C324" s="45">
        <f t="shared" ref="C324:K324" si="35">SUM(C314:C323)</f>
        <v>24.4</v>
      </c>
      <c r="D324" s="45">
        <f t="shared" si="35"/>
        <v>0</v>
      </c>
      <c r="E324" s="45">
        <f t="shared" si="35"/>
        <v>0</v>
      </c>
      <c r="F324" s="45">
        <f t="shared" si="35"/>
        <v>0</v>
      </c>
      <c r="G324" s="45">
        <f t="shared" si="35"/>
        <v>24.4</v>
      </c>
      <c r="H324" s="45">
        <f t="shared" si="35"/>
        <v>4.9000000000000004</v>
      </c>
      <c r="I324" s="45">
        <f>SUM(I314:I323)</f>
        <v>19.5</v>
      </c>
      <c r="J324" s="45">
        <f t="shared" si="35"/>
        <v>0</v>
      </c>
      <c r="K324" s="45">
        <f t="shared" si="35"/>
        <v>24.4</v>
      </c>
      <c r="L324" s="7">
        <f>SUM(L314:L323)</f>
        <v>34050</v>
      </c>
      <c r="M324" s="58">
        <f>SUM(M314:M322)/5</f>
        <v>1760</v>
      </c>
      <c r="N324" s="7">
        <f>SUM(N314:N323)</f>
        <v>35150</v>
      </c>
      <c r="O324" s="69">
        <f>SUM(O314:O323)/5</f>
        <v>1800</v>
      </c>
      <c r="P324" s="8" t="s">
        <v>70</v>
      </c>
      <c r="Q324" s="8">
        <v>15000</v>
      </c>
      <c r="R324" s="15">
        <f>SUM(R314:R323)</f>
        <v>49</v>
      </c>
      <c r="S324" s="63"/>
      <c r="T324" s="6"/>
    </row>
    <row r="325" spans="1:20" x14ac:dyDescent="0.3">
      <c r="I325" s="49"/>
    </row>
    <row r="326" spans="1:20" x14ac:dyDescent="0.3">
      <c r="A326" s="16" t="s">
        <v>46</v>
      </c>
      <c r="O326" s="419" t="str">
        <f>O285</f>
        <v>Sindang Beliti Ulu, 31 Desember 2023</v>
      </c>
      <c r="P326" s="419"/>
      <c r="Q326" s="419"/>
      <c r="R326" s="419"/>
      <c r="S326" s="419"/>
      <c r="T326" s="419"/>
    </row>
    <row r="327" spans="1:20" x14ac:dyDescent="0.3">
      <c r="O327" s="419" t="s">
        <v>2</v>
      </c>
      <c r="P327" s="419"/>
      <c r="Q327" s="419"/>
      <c r="R327" s="419"/>
      <c r="S327" s="419"/>
      <c r="T327" s="419"/>
    </row>
    <row r="328" spans="1:20" x14ac:dyDescent="0.3">
      <c r="B328" s="354" t="s">
        <v>325</v>
      </c>
    </row>
    <row r="329" spans="1:20" x14ac:dyDescent="0.3">
      <c r="B329" s="354" t="s">
        <v>372</v>
      </c>
    </row>
    <row r="330" spans="1:20" x14ac:dyDescent="0.3">
      <c r="B330" s="368" t="s">
        <v>373</v>
      </c>
      <c r="O330" s="428" t="str">
        <f>O289</f>
        <v>DIDIK ARI SUPENO, S.ST</v>
      </c>
      <c r="P330" s="428"/>
      <c r="Q330" s="428"/>
      <c r="R330" s="428"/>
      <c r="S330" s="428"/>
      <c r="T330" s="428"/>
    </row>
    <row r="331" spans="1:20" x14ac:dyDescent="0.3">
      <c r="B331" s="374"/>
      <c r="O331" s="419" t="str">
        <f>O290</f>
        <v>NIP. 19841204 201706 1 002</v>
      </c>
      <c r="P331" s="419"/>
      <c r="Q331" s="419"/>
      <c r="R331" s="419"/>
      <c r="S331" s="419"/>
      <c r="T331" s="419"/>
    </row>
    <row r="337" spans="1:20" x14ac:dyDescent="0.3">
      <c r="A337" s="16" t="s">
        <v>96</v>
      </c>
    </row>
    <row r="338" spans="1:20" x14ac:dyDescent="0.3">
      <c r="L338" s="17"/>
    </row>
    <row r="339" spans="1:20" x14ac:dyDescent="0.3">
      <c r="A339" s="441" t="s">
        <v>93</v>
      </c>
      <c r="B339" s="460"/>
      <c r="C339" s="460"/>
      <c r="D339" s="460"/>
      <c r="E339" s="460"/>
      <c r="F339" s="460"/>
      <c r="G339" s="460"/>
      <c r="H339" s="460"/>
      <c r="I339" s="460"/>
      <c r="J339" s="460"/>
      <c r="K339" s="460"/>
      <c r="L339" s="460"/>
      <c r="M339" s="460"/>
      <c r="N339" s="460"/>
      <c r="O339" s="460"/>
      <c r="P339" s="460"/>
      <c r="Q339" s="460"/>
      <c r="R339" s="460"/>
      <c r="S339" s="460"/>
      <c r="T339" s="447"/>
    </row>
    <row r="340" spans="1:20" x14ac:dyDescent="0.3">
      <c r="A340" s="444" t="s">
        <v>4</v>
      </c>
      <c r="B340" s="461"/>
      <c r="C340" s="461"/>
      <c r="D340" s="461"/>
      <c r="E340" s="461"/>
      <c r="F340" s="461"/>
      <c r="G340" s="461"/>
      <c r="H340" s="461"/>
      <c r="I340" s="461"/>
      <c r="J340" s="461"/>
      <c r="K340" s="461"/>
      <c r="L340" s="461"/>
      <c r="M340" s="461"/>
      <c r="N340" s="461"/>
      <c r="O340" s="461"/>
      <c r="P340" s="461"/>
      <c r="Q340" s="461"/>
      <c r="R340" s="461"/>
      <c r="S340" s="461"/>
      <c r="T340" s="445"/>
    </row>
    <row r="341" spans="1:20" ht="20.100000000000001" customHeight="1" x14ac:dyDescent="0.3">
      <c r="N341" s="18"/>
    </row>
    <row r="342" spans="1:20" ht="20.100000000000001" customHeight="1" x14ac:dyDescent="0.3">
      <c r="A342" s="19" t="s">
        <v>5</v>
      </c>
      <c r="B342" s="19"/>
      <c r="C342" s="19" t="s">
        <v>85</v>
      </c>
      <c r="D342" s="19"/>
      <c r="L342" s="20"/>
      <c r="N342" s="20"/>
      <c r="Q342" s="16" t="s">
        <v>42</v>
      </c>
      <c r="S342" s="16" t="str">
        <f>S301</f>
        <v>: 2023</v>
      </c>
    </row>
    <row r="343" spans="1:20" ht="20.100000000000001" customHeight="1" x14ac:dyDescent="0.3">
      <c r="A343" s="16" t="s">
        <v>9</v>
      </c>
      <c r="C343" s="16" t="str">
        <f>C302</f>
        <v>: SINDANG BELITI ULU</v>
      </c>
      <c r="Q343" s="16" t="s">
        <v>43</v>
      </c>
      <c r="S343" s="16" t="s">
        <v>45</v>
      </c>
    </row>
    <row r="344" spans="1:20" ht="20.100000000000001" customHeight="1" x14ac:dyDescent="0.3">
      <c r="A344" s="16" t="s">
        <v>6</v>
      </c>
      <c r="C344" s="16" t="s">
        <v>99</v>
      </c>
      <c r="Q344" s="16" t="s">
        <v>44</v>
      </c>
      <c r="S344" s="16" t="str">
        <f>S303</f>
        <v>: IV ( Empat )</v>
      </c>
    </row>
    <row r="345" spans="1:20" x14ac:dyDescent="0.3">
      <c r="A345" s="16" t="s">
        <v>7</v>
      </c>
      <c r="C345" s="16" t="s">
        <v>41</v>
      </c>
    </row>
    <row r="347" spans="1:20" x14ac:dyDescent="0.3">
      <c r="A347" s="424" t="s">
        <v>8</v>
      </c>
      <c r="B347" s="424" t="s">
        <v>91</v>
      </c>
      <c r="C347" s="22" t="s">
        <v>10</v>
      </c>
      <c r="D347" s="433" t="s">
        <v>15</v>
      </c>
      <c r="E347" s="422"/>
      <c r="F347" s="422"/>
      <c r="G347" s="422"/>
      <c r="H347" s="422"/>
      <c r="I347" s="422"/>
      <c r="J347" s="422"/>
      <c r="K347" s="423"/>
      <c r="L347" s="431" t="s">
        <v>28</v>
      </c>
      <c r="M347" s="432"/>
      <c r="N347" s="431" t="s">
        <v>28</v>
      </c>
      <c r="O347" s="432"/>
      <c r="P347" s="23"/>
      <c r="Q347" s="387"/>
      <c r="R347" s="421" t="s">
        <v>35</v>
      </c>
      <c r="S347" s="427"/>
      <c r="T347" s="424" t="s">
        <v>39</v>
      </c>
    </row>
    <row r="348" spans="1:20" x14ac:dyDescent="0.3">
      <c r="A348" s="425"/>
      <c r="B348" s="425"/>
      <c r="C348" s="24" t="s">
        <v>11</v>
      </c>
      <c r="D348" s="421" t="s">
        <v>16</v>
      </c>
      <c r="E348" s="422"/>
      <c r="F348" s="422"/>
      <c r="G348" s="423"/>
      <c r="H348" s="433" t="s">
        <v>23</v>
      </c>
      <c r="I348" s="422"/>
      <c r="J348" s="422"/>
      <c r="K348" s="423"/>
      <c r="L348" s="434" t="s">
        <v>29</v>
      </c>
      <c r="M348" s="435"/>
      <c r="N348" s="434" t="s">
        <v>29</v>
      </c>
      <c r="O348" s="435"/>
      <c r="P348" s="25"/>
      <c r="Q348" s="26" t="s">
        <v>416</v>
      </c>
      <c r="R348" s="429" t="s">
        <v>36</v>
      </c>
      <c r="S348" s="430"/>
      <c r="T348" s="425"/>
    </row>
    <row r="349" spans="1:20" x14ac:dyDescent="0.3">
      <c r="A349" s="425"/>
      <c r="B349" s="425"/>
      <c r="C349" s="26" t="s">
        <v>12</v>
      </c>
      <c r="D349" s="23"/>
      <c r="E349" s="27"/>
      <c r="F349" s="23"/>
      <c r="G349" s="23"/>
      <c r="H349" s="23"/>
      <c r="I349" s="23"/>
      <c r="J349" s="23"/>
      <c r="K349" s="23"/>
      <c r="L349" s="421" t="s">
        <v>30</v>
      </c>
      <c r="M349" s="427"/>
      <c r="N349" s="421" t="s">
        <v>30</v>
      </c>
      <c r="O349" s="427"/>
      <c r="P349" s="24" t="s">
        <v>34</v>
      </c>
      <c r="Q349" s="24" t="s">
        <v>417</v>
      </c>
      <c r="R349" s="22"/>
      <c r="S349" s="22"/>
      <c r="T349" s="425"/>
    </row>
    <row r="350" spans="1:20" x14ac:dyDescent="0.3">
      <c r="A350" s="425"/>
      <c r="B350" s="425"/>
      <c r="C350" s="26" t="s">
        <v>13</v>
      </c>
      <c r="D350" s="24" t="s">
        <v>17</v>
      </c>
      <c r="E350" s="28" t="s">
        <v>17</v>
      </c>
      <c r="F350" s="24" t="s">
        <v>20</v>
      </c>
      <c r="G350" s="24" t="s">
        <v>22</v>
      </c>
      <c r="H350" s="24" t="s">
        <v>24</v>
      </c>
      <c r="I350" s="24" t="s">
        <v>25</v>
      </c>
      <c r="J350" s="24" t="s">
        <v>26</v>
      </c>
      <c r="K350" s="24" t="s">
        <v>22</v>
      </c>
      <c r="L350" s="429" t="s">
        <v>14</v>
      </c>
      <c r="M350" s="430"/>
      <c r="N350" s="429" t="s">
        <v>33</v>
      </c>
      <c r="O350" s="430"/>
      <c r="P350" s="24" t="s">
        <v>28</v>
      </c>
      <c r="Q350" s="24" t="s">
        <v>418</v>
      </c>
      <c r="R350" s="24" t="s">
        <v>37</v>
      </c>
      <c r="S350" s="24" t="s">
        <v>38</v>
      </c>
      <c r="T350" s="425"/>
    </row>
    <row r="351" spans="1:20" x14ac:dyDescent="0.3">
      <c r="A351" s="425"/>
      <c r="B351" s="425"/>
      <c r="C351" s="26" t="s">
        <v>14</v>
      </c>
      <c r="D351" s="24" t="s">
        <v>18</v>
      </c>
      <c r="E351" s="28" t="s">
        <v>19</v>
      </c>
      <c r="F351" s="24" t="s">
        <v>21</v>
      </c>
      <c r="G351" s="24"/>
      <c r="H351" s="24"/>
      <c r="I351" s="24"/>
      <c r="J351" s="24" t="s">
        <v>27</v>
      </c>
      <c r="K351" s="24"/>
      <c r="L351" s="22" t="s">
        <v>22</v>
      </c>
      <c r="M351" s="22" t="s">
        <v>31</v>
      </c>
      <c r="N351" s="22" t="s">
        <v>22</v>
      </c>
      <c r="O351" s="22" t="s">
        <v>31</v>
      </c>
      <c r="P351" s="25"/>
      <c r="Q351" s="25"/>
      <c r="R351" s="25"/>
      <c r="S351" s="25"/>
      <c r="T351" s="425"/>
    </row>
    <row r="352" spans="1:20" x14ac:dyDescent="0.3">
      <c r="A352" s="426"/>
      <c r="B352" s="426"/>
      <c r="C352" s="29"/>
      <c r="D352" s="30"/>
      <c r="E352" s="31"/>
      <c r="F352" s="30"/>
      <c r="G352" s="30"/>
      <c r="H352" s="30"/>
      <c r="I352" s="30"/>
      <c r="J352" s="30"/>
      <c r="K352" s="30"/>
      <c r="L352" s="32" t="s">
        <v>29</v>
      </c>
      <c r="M352" s="33" t="s">
        <v>32</v>
      </c>
      <c r="N352" s="32" t="s">
        <v>29</v>
      </c>
      <c r="O352" s="33" t="s">
        <v>32</v>
      </c>
      <c r="P352" s="30"/>
      <c r="Q352" s="30"/>
      <c r="R352" s="30"/>
      <c r="S352" s="30"/>
      <c r="T352" s="426"/>
    </row>
    <row r="353" spans="1:20" x14ac:dyDescent="0.3">
      <c r="A353" s="8">
        <v>1</v>
      </c>
      <c r="B353" s="8">
        <v>2</v>
      </c>
      <c r="C353" s="8">
        <v>3</v>
      </c>
      <c r="D353" s="8">
        <v>4</v>
      </c>
      <c r="E353" s="8">
        <v>5</v>
      </c>
      <c r="F353" s="8">
        <v>6</v>
      </c>
      <c r="G353" s="8" t="s">
        <v>0</v>
      </c>
      <c r="H353" s="8">
        <v>8</v>
      </c>
      <c r="I353" s="8">
        <v>9</v>
      </c>
      <c r="J353" s="8">
        <v>10</v>
      </c>
      <c r="K353" s="8" t="s">
        <v>1</v>
      </c>
      <c r="L353" s="8">
        <v>12</v>
      </c>
      <c r="M353" s="8">
        <v>13</v>
      </c>
      <c r="N353" s="8">
        <v>14</v>
      </c>
      <c r="O353" s="8">
        <v>15</v>
      </c>
      <c r="P353" s="8">
        <v>16</v>
      </c>
      <c r="Q353" s="8"/>
      <c r="R353" s="8">
        <v>17</v>
      </c>
      <c r="S353" s="8">
        <v>18</v>
      </c>
      <c r="T353" s="8">
        <v>19</v>
      </c>
    </row>
    <row r="354" spans="1:20" ht="20.100000000000001" customHeight="1" x14ac:dyDescent="0.3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7"/>
      <c r="P354" s="6"/>
      <c r="Q354" s="6"/>
      <c r="R354" s="6"/>
      <c r="S354" s="6"/>
      <c r="T354" s="6"/>
    </row>
    <row r="355" spans="1:20" x14ac:dyDescent="0.3">
      <c r="A355" s="8">
        <v>1</v>
      </c>
      <c r="B355" s="67" t="s">
        <v>230</v>
      </c>
      <c r="C355" s="38">
        <v>0.6</v>
      </c>
      <c r="D355" s="38">
        <v>0</v>
      </c>
      <c r="E355" s="38">
        <v>0</v>
      </c>
      <c r="F355" s="38">
        <v>0</v>
      </c>
      <c r="G355" s="38">
        <f>C355+E355-F355</f>
        <v>0.6</v>
      </c>
      <c r="H355" s="38">
        <v>0</v>
      </c>
      <c r="I355" s="64">
        <v>0.6</v>
      </c>
      <c r="J355" s="38">
        <v>0</v>
      </c>
      <c r="K355" s="38">
        <f>H355+I355+J355</f>
        <v>0.6</v>
      </c>
      <c r="L355" s="58">
        <f>I355*M355</f>
        <v>216</v>
      </c>
      <c r="M355" s="58">
        <v>360</v>
      </c>
      <c r="N355" s="58">
        <f>I355*O355</f>
        <v>216</v>
      </c>
      <c r="O355" s="58">
        <v>360</v>
      </c>
      <c r="P355" s="8" t="s">
        <v>66</v>
      </c>
      <c r="Q355" s="8">
        <v>8000</v>
      </c>
      <c r="R355" s="58">
        <v>12</v>
      </c>
      <c r="S355" s="6"/>
      <c r="T355" s="6"/>
    </row>
    <row r="356" spans="1:20" x14ac:dyDescent="0.3">
      <c r="A356" s="8">
        <v>2</v>
      </c>
      <c r="B356" s="67" t="s">
        <v>231</v>
      </c>
      <c r="C356" s="38">
        <v>1.2</v>
      </c>
      <c r="D356" s="38">
        <v>0</v>
      </c>
      <c r="E356" s="38">
        <v>0</v>
      </c>
      <c r="F356" s="38">
        <v>0</v>
      </c>
      <c r="G356" s="38">
        <f t="shared" ref="G356:G363" si="36">C356+E356-F356</f>
        <v>1.2</v>
      </c>
      <c r="H356" s="38">
        <v>0</v>
      </c>
      <c r="I356" s="64">
        <v>1.2</v>
      </c>
      <c r="J356" s="38">
        <v>0</v>
      </c>
      <c r="K356" s="38">
        <f t="shared" ref="K356:K361" si="37">H356+I356+J356</f>
        <v>1.2</v>
      </c>
      <c r="L356" s="58">
        <f>I356*M356</f>
        <v>432</v>
      </c>
      <c r="M356" s="58">
        <v>360</v>
      </c>
      <c r="N356" s="58">
        <f t="shared" ref="N356:N362" si="38">I356*O356</f>
        <v>432</v>
      </c>
      <c r="O356" s="58">
        <v>360</v>
      </c>
      <c r="P356" s="8" t="s">
        <v>66</v>
      </c>
      <c r="Q356" s="8">
        <v>8000</v>
      </c>
      <c r="R356" s="58">
        <v>8</v>
      </c>
      <c r="S356" s="6"/>
      <c r="T356" s="6"/>
    </row>
    <row r="357" spans="1:20" x14ac:dyDescent="0.3">
      <c r="A357" s="8">
        <v>3</v>
      </c>
      <c r="B357" s="67" t="s">
        <v>232</v>
      </c>
      <c r="C357" s="3">
        <v>2</v>
      </c>
      <c r="D357" s="38">
        <v>0</v>
      </c>
      <c r="E357" s="38">
        <v>0</v>
      </c>
      <c r="F357" s="38">
        <v>0</v>
      </c>
      <c r="G357" s="3">
        <f t="shared" si="36"/>
        <v>2</v>
      </c>
      <c r="H357" s="64">
        <v>0.5</v>
      </c>
      <c r="I357" s="64">
        <v>1.5</v>
      </c>
      <c r="J357" s="38">
        <v>0</v>
      </c>
      <c r="K357" s="38">
        <f t="shared" si="37"/>
        <v>2</v>
      </c>
      <c r="L357" s="58">
        <v>540</v>
      </c>
      <c r="M357" s="58">
        <v>360</v>
      </c>
      <c r="N357" s="58">
        <f t="shared" si="38"/>
        <v>540</v>
      </c>
      <c r="O357" s="58">
        <v>360</v>
      </c>
      <c r="P357" s="8" t="s">
        <v>66</v>
      </c>
      <c r="Q357" s="8">
        <v>8000</v>
      </c>
      <c r="R357" s="58">
        <v>10</v>
      </c>
      <c r="S357" s="6"/>
      <c r="T357" s="6"/>
    </row>
    <row r="358" spans="1:20" x14ac:dyDescent="0.3">
      <c r="A358" s="8">
        <v>4</v>
      </c>
      <c r="B358" s="138" t="s">
        <v>233</v>
      </c>
      <c r="C358" s="3">
        <v>4</v>
      </c>
      <c r="D358" s="38">
        <v>0</v>
      </c>
      <c r="E358" s="38">
        <v>0</v>
      </c>
      <c r="F358" s="38">
        <v>0</v>
      </c>
      <c r="G358" s="3">
        <f t="shared" si="36"/>
        <v>4</v>
      </c>
      <c r="H358" s="64">
        <v>0.5</v>
      </c>
      <c r="I358" s="64">
        <v>3.5</v>
      </c>
      <c r="J358" s="38">
        <v>0</v>
      </c>
      <c r="K358" s="38">
        <f>H358+I358+J358</f>
        <v>4</v>
      </c>
      <c r="L358" s="58">
        <v>1295</v>
      </c>
      <c r="M358" s="58">
        <v>370</v>
      </c>
      <c r="N358" s="58">
        <f t="shared" si="38"/>
        <v>1260</v>
      </c>
      <c r="O358" s="58">
        <v>360</v>
      </c>
      <c r="P358" s="8" t="s">
        <v>66</v>
      </c>
      <c r="Q358" s="8">
        <v>8000</v>
      </c>
      <c r="R358" s="58">
        <v>10</v>
      </c>
      <c r="S358" s="6"/>
      <c r="T358" s="6"/>
    </row>
    <row r="359" spans="1:20" x14ac:dyDescent="0.3">
      <c r="A359" s="8">
        <v>5</v>
      </c>
      <c r="B359" s="67" t="s">
        <v>234</v>
      </c>
      <c r="C359" s="64">
        <v>2.5</v>
      </c>
      <c r="D359" s="38">
        <v>0</v>
      </c>
      <c r="E359" s="38">
        <v>0</v>
      </c>
      <c r="F359" s="38">
        <v>0</v>
      </c>
      <c r="G359" s="64">
        <f t="shared" si="36"/>
        <v>2.5</v>
      </c>
      <c r="H359" s="3">
        <v>1</v>
      </c>
      <c r="I359" s="3">
        <v>1</v>
      </c>
      <c r="J359" s="64">
        <v>0.5</v>
      </c>
      <c r="K359" s="38">
        <f t="shared" si="37"/>
        <v>2.5</v>
      </c>
      <c r="L359" s="58">
        <v>350</v>
      </c>
      <c r="M359" s="58">
        <v>350</v>
      </c>
      <c r="N359" s="58">
        <f t="shared" si="38"/>
        <v>360</v>
      </c>
      <c r="O359" s="58">
        <v>360</v>
      </c>
      <c r="P359" s="8" t="s">
        <v>66</v>
      </c>
      <c r="Q359" s="8">
        <v>8000</v>
      </c>
      <c r="R359" s="58">
        <v>12</v>
      </c>
      <c r="S359" s="6"/>
      <c r="T359" s="6"/>
    </row>
    <row r="360" spans="1:20" x14ac:dyDescent="0.3">
      <c r="A360" s="8">
        <v>6</v>
      </c>
      <c r="B360" s="67" t="s">
        <v>314</v>
      </c>
      <c r="C360" s="3">
        <v>3</v>
      </c>
      <c r="D360" s="38">
        <v>0</v>
      </c>
      <c r="E360" s="38">
        <v>0</v>
      </c>
      <c r="F360" s="38">
        <v>0</v>
      </c>
      <c r="G360" s="64">
        <f t="shared" si="36"/>
        <v>3</v>
      </c>
      <c r="H360" s="64">
        <v>0.5</v>
      </c>
      <c r="I360" s="64">
        <v>2.5</v>
      </c>
      <c r="J360" s="38">
        <v>0</v>
      </c>
      <c r="K360" s="38">
        <f t="shared" si="37"/>
        <v>3</v>
      </c>
      <c r="L360" s="58">
        <v>875</v>
      </c>
      <c r="M360" s="58">
        <v>350</v>
      </c>
      <c r="N360" s="58">
        <f t="shared" si="38"/>
        <v>900</v>
      </c>
      <c r="O360" s="58">
        <v>360</v>
      </c>
      <c r="P360" s="8" t="s">
        <v>66</v>
      </c>
      <c r="Q360" s="8">
        <v>8000</v>
      </c>
      <c r="R360" s="58">
        <v>8</v>
      </c>
      <c r="S360" s="6"/>
      <c r="T360" s="6"/>
    </row>
    <row r="361" spans="1:20" x14ac:dyDescent="0.3">
      <c r="A361" s="8">
        <v>7</v>
      </c>
      <c r="B361" s="67" t="s">
        <v>235</v>
      </c>
      <c r="C361" s="64">
        <v>2.2000000000000002</v>
      </c>
      <c r="D361" s="38">
        <v>0</v>
      </c>
      <c r="E361" s="38">
        <v>0</v>
      </c>
      <c r="F361" s="38">
        <v>0</v>
      </c>
      <c r="G361" s="64">
        <f t="shared" si="36"/>
        <v>2.2000000000000002</v>
      </c>
      <c r="H361" s="64">
        <v>0.5</v>
      </c>
      <c r="I361" s="64">
        <v>1.7</v>
      </c>
      <c r="J361" s="38">
        <v>0</v>
      </c>
      <c r="K361" s="38">
        <f t="shared" si="37"/>
        <v>2.2000000000000002</v>
      </c>
      <c r="L361" s="58">
        <v>595</v>
      </c>
      <c r="M361" s="58">
        <v>350</v>
      </c>
      <c r="N361" s="58">
        <f t="shared" si="38"/>
        <v>612</v>
      </c>
      <c r="O361" s="58">
        <v>360</v>
      </c>
      <c r="P361" s="8" t="s">
        <v>66</v>
      </c>
      <c r="Q361" s="8">
        <v>8000</v>
      </c>
      <c r="R361" s="58">
        <v>3</v>
      </c>
      <c r="S361" s="6"/>
      <c r="T361" s="6"/>
    </row>
    <row r="362" spans="1:20" x14ac:dyDescent="0.3">
      <c r="A362" s="8">
        <v>8</v>
      </c>
      <c r="B362" s="67" t="s">
        <v>236</v>
      </c>
      <c r="C362" s="3">
        <v>1</v>
      </c>
      <c r="D362" s="3">
        <v>0</v>
      </c>
      <c r="E362" s="3">
        <v>0</v>
      </c>
      <c r="F362" s="3">
        <v>0</v>
      </c>
      <c r="G362" s="3">
        <f t="shared" si="36"/>
        <v>1</v>
      </c>
      <c r="H362" s="38">
        <v>0</v>
      </c>
      <c r="I362" s="3">
        <v>1</v>
      </c>
      <c r="J362" s="3">
        <v>0</v>
      </c>
      <c r="K362" s="3">
        <f>H362+I362+J362</f>
        <v>1</v>
      </c>
      <c r="L362" s="58">
        <v>350</v>
      </c>
      <c r="M362" s="58">
        <v>350</v>
      </c>
      <c r="N362" s="58">
        <f t="shared" si="38"/>
        <v>360</v>
      </c>
      <c r="O362" s="58">
        <v>360</v>
      </c>
      <c r="P362" s="8" t="s">
        <v>66</v>
      </c>
      <c r="Q362" s="8">
        <v>8000</v>
      </c>
      <c r="R362" s="58">
        <v>2</v>
      </c>
      <c r="S362" s="6"/>
      <c r="T362" s="6"/>
    </row>
    <row r="363" spans="1:20" x14ac:dyDescent="0.3">
      <c r="A363" s="8">
        <v>9</v>
      </c>
      <c r="B363" s="67" t="s">
        <v>237</v>
      </c>
      <c r="C363" s="38">
        <v>0</v>
      </c>
      <c r="D363" s="38">
        <v>0</v>
      </c>
      <c r="E363" s="38">
        <v>0</v>
      </c>
      <c r="F363" s="38">
        <v>0</v>
      </c>
      <c r="G363" s="38">
        <f t="shared" si="36"/>
        <v>0</v>
      </c>
      <c r="H363" s="38">
        <v>0</v>
      </c>
      <c r="I363" s="64">
        <v>0</v>
      </c>
      <c r="J363" s="38">
        <v>0</v>
      </c>
      <c r="K363" s="38">
        <f>G363</f>
        <v>0</v>
      </c>
      <c r="L363" s="38">
        <v>0</v>
      </c>
      <c r="M363" s="116">
        <v>0</v>
      </c>
      <c r="N363" s="58"/>
      <c r="O363" s="116">
        <f>M363</f>
        <v>0</v>
      </c>
      <c r="P363" s="38">
        <v>0</v>
      </c>
      <c r="Q363" s="38"/>
      <c r="R363" s="38">
        <v>0</v>
      </c>
      <c r="S363" s="6"/>
      <c r="T363" s="6"/>
    </row>
    <row r="364" spans="1:20" x14ac:dyDescent="0.3">
      <c r="A364" s="6"/>
      <c r="B364" s="6"/>
      <c r="C364" s="38"/>
      <c r="D364" s="38"/>
      <c r="E364" s="38"/>
      <c r="F364" s="38"/>
      <c r="G364" s="38"/>
      <c r="H364" s="38"/>
      <c r="I364" s="38"/>
      <c r="J364" s="38"/>
      <c r="K364" s="38"/>
      <c r="L364" s="6"/>
      <c r="M364" s="6"/>
      <c r="N364" s="6"/>
      <c r="O364" s="6"/>
      <c r="P364" s="6"/>
      <c r="Q364" s="6"/>
      <c r="R364" s="6"/>
      <c r="S364" s="6"/>
      <c r="T364" s="6"/>
    </row>
    <row r="365" spans="1:20" x14ac:dyDescent="0.3">
      <c r="A365" s="6"/>
      <c r="B365" s="41" t="s">
        <v>3</v>
      </c>
      <c r="C365" s="141">
        <f t="shared" ref="C365:J365" si="39">SUM(C355:C364)</f>
        <v>16.5</v>
      </c>
      <c r="D365" s="45">
        <f t="shared" si="39"/>
        <v>0</v>
      </c>
      <c r="E365" s="45">
        <f t="shared" si="39"/>
        <v>0</v>
      </c>
      <c r="F365" s="45">
        <f t="shared" si="39"/>
        <v>0</v>
      </c>
      <c r="G365" s="141">
        <f t="shared" si="39"/>
        <v>16.5</v>
      </c>
      <c r="H365" s="44">
        <f t="shared" si="39"/>
        <v>3</v>
      </c>
      <c r="I365" s="141">
        <f t="shared" si="39"/>
        <v>13</v>
      </c>
      <c r="J365" s="141">
        <f t="shared" si="39"/>
        <v>0.5</v>
      </c>
      <c r="K365" s="141">
        <f>SUM(K355:K364)</f>
        <v>16.5</v>
      </c>
      <c r="L365" s="7">
        <f>SUM(L355:L364)</f>
        <v>4653</v>
      </c>
      <c r="M365" s="96">
        <f>SUM(M355:M363)/8</f>
        <v>356.25</v>
      </c>
      <c r="N365" s="7">
        <f>SUM(N355:N364)</f>
        <v>4680</v>
      </c>
      <c r="O365" s="96">
        <f>SUM(O355:O363)/8</f>
        <v>360</v>
      </c>
      <c r="P365" s="8" t="s">
        <v>66</v>
      </c>
      <c r="Q365" s="8">
        <v>8000</v>
      </c>
      <c r="R365" s="40">
        <f>SUM(R355:R364)</f>
        <v>65</v>
      </c>
      <c r="S365" s="63"/>
      <c r="T365" s="6"/>
    </row>
    <row r="367" spans="1:20" x14ac:dyDescent="0.3">
      <c r="A367" s="16" t="s">
        <v>46</v>
      </c>
      <c r="O367" s="419" t="str">
        <f>O326</f>
        <v>Sindang Beliti Ulu, 31 Desember 2023</v>
      </c>
      <c r="P367" s="419"/>
      <c r="Q367" s="419"/>
      <c r="R367" s="419"/>
      <c r="S367" s="419"/>
      <c r="T367" s="419"/>
    </row>
    <row r="368" spans="1:20" x14ac:dyDescent="0.3">
      <c r="O368" s="419" t="s">
        <v>2</v>
      </c>
      <c r="P368" s="419"/>
      <c r="Q368" s="419"/>
      <c r="R368" s="419"/>
      <c r="S368" s="419"/>
      <c r="T368" s="419"/>
    </row>
    <row r="371" spans="1:20" x14ac:dyDescent="0.3">
      <c r="O371" s="428" t="str">
        <f>O330</f>
        <v>DIDIK ARI SUPENO, S.ST</v>
      </c>
      <c r="P371" s="428"/>
      <c r="Q371" s="428"/>
      <c r="R371" s="428"/>
      <c r="S371" s="428"/>
      <c r="T371" s="428"/>
    </row>
    <row r="372" spans="1:20" x14ac:dyDescent="0.3">
      <c r="O372" s="419" t="str">
        <f>O331</f>
        <v>NIP. 19841204 201706 1 002</v>
      </c>
      <c r="P372" s="419"/>
      <c r="Q372" s="419"/>
      <c r="R372" s="419"/>
      <c r="S372" s="419"/>
      <c r="T372" s="419"/>
    </row>
    <row r="377" spans="1:20" x14ac:dyDescent="0.3">
      <c r="A377" s="16" t="s">
        <v>96</v>
      </c>
    </row>
    <row r="378" spans="1:20" x14ac:dyDescent="0.3">
      <c r="L378" s="17"/>
    </row>
    <row r="379" spans="1:20" x14ac:dyDescent="0.3">
      <c r="A379" s="441" t="s">
        <v>93</v>
      </c>
      <c r="B379" s="460"/>
      <c r="C379" s="460"/>
      <c r="D379" s="460"/>
      <c r="E379" s="460"/>
      <c r="F379" s="460"/>
      <c r="G379" s="460"/>
      <c r="H379" s="460"/>
      <c r="I379" s="460"/>
      <c r="J379" s="460"/>
      <c r="K379" s="460"/>
      <c r="L379" s="460"/>
      <c r="M379" s="460"/>
      <c r="N379" s="460"/>
      <c r="O379" s="460"/>
      <c r="P379" s="460"/>
      <c r="Q379" s="460"/>
      <c r="R379" s="460"/>
      <c r="S379" s="460"/>
      <c r="T379" s="447"/>
    </row>
    <row r="380" spans="1:20" x14ac:dyDescent="0.3">
      <c r="A380" s="444" t="s">
        <v>4</v>
      </c>
      <c r="B380" s="461"/>
      <c r="C380" s="461"/>
      <c r="D380" s="461"/>
      <c r="E380" s="461"/>
      <c r="F380" s="461"/>
      <c r="G380" s="461"/>
      <c r="H380" s="461"/>
      <c r="I380" s="461"/>
      <c r="J380" s="461"/>
      <c r="K380" s="461"/>
      <c r="L380" s="461"/>
      <c r="M380" s="461"/>
      <c r="N380" s="461"/>
      <c r="O380" s="461"/>
      <c r="P380" s="461"/>
      <c r="Q380" s="461"/>
      <c r="R380" s="461"/>
      <c r="S380" s="461"/>
      <c r="T380" s="445"/>
    </row>
    <row r="381" spans="1:20" ht="20.100000000000001" customHeight="1" x14ac:dyDescent="0.3">
      <c r="N381" s="18"/>
    </row>
    <row r="382" spans="1:20" ht="20.100000000000001" customHeight="1" x14ac:dyDescent="0.3">
      <c r="A382" s="19" t="s">
        <v>5</v>
      </c>
      <c r="B382" s="19"/>
      <c r="C382" s="19" t="s">
        <v>87</v>
      </c>
      <c r="D382" s="19"/>
      <c r="L382" s="20"/>
      <c r="N382" s="20"/>
      <c r="Q382" s="16" t="s">
        <v>42</v>
      </c>
      <c r="S382" s="16" t="str">
        <f>S342</f>
        <v>: 2023</v>
      </c>
    </row>
    <row r="383" spans="1:20" ht="20.100000000000001" customHeight="1" x14ac:dyDescent="0.3">
      <c r="A383" s="16" t="s">
        <v>9</v>
      </c>
      <c r="C383" s="16" t="str">
        <f>C343</f>
        <v>: SINDANG BELITI ULU</v>
      </c>
      <c r="Q383" s="16" t="s">
        <v>43</v>
      </c>
      <c r="S383" s="16" t="s">
        <v>45</v>
      </c>
    </row>
    <row r="384" spans="1:20" ht="20.100000000000001" customHeight="1" x14ac:dyDescent="0.3">
      <c r="A384" s="16" t="s">
        <v>6</v>
      </c>
      <c r="C384" s="16" t="s">
        <v>99</v>
      </c>
      <c r="Q384" s="16" t="s">
        <v>44</v>
      </c>
      <c r="S384" s="16" t="str">
        <f>S344</f>
        <v>: IV ( Empat )</v>
      </c>
    </row>
    <row r="385" spans="1:20" x14ac:dyDescent="0.3">
      <c r="A385" s="16" t="s">
        <v>7</v>
      </c>
      <c r="C385" s="16" t="s">
        <v>41</v>
      </c>
    </row>
    <row r="387" spans="1:20" x14ac:dyDescent="0.3">
      <c r="A387" s="424" t="s">
        <v>8</v>
      </c>
      <c r="B387" s="424" t="s">
        <v>91</v>
      </c>
      <c r="C387" s="22" t="s">
        <v>10</v>
      </c>
      <c r="D387" s="433" t="s">
        <v>15</v>
      </c>
      <c r="E387" s="422"/>
      <c r="F387" s="422"/>
      <c r="G387" s="422"/>
      <c r="H387" s="422"/>
      <c r="I387" s="422"/>
      <c r="J387" s="422"/>
      <c r="K387" s="423"/>
      <c r="L387" s="431" t="s">
        <v>28</v>
      </c>
      <c r="M387" s="432"/>
      <c r="N387" s="431" t="s">
        <v>28</v>
      </c>
      <c r="O387" s="432"/>
      <c r="P387" s="23"/>
      <c r="Q387" s="387"/>
      <c r="R387" s="421" t="s">
        <v>35</v>
      </c>
      <c r="S387" s="427"/>
      <c r="T387" s="424" t="s">
        <v>39</v>
      </c>
    </row>
    <row r="388" spans="1:20" x14ac:dyDescent="0.3">
      <c r="A388" s="425"/>
      <c r="B388" s="425"/>
      <c r="C388" s="24" t="s">
        <v>11</v>
      </c>
      <c r="D388" s="421" t="s">
        <v>16</v>
      </c>
      <c r="E388" s="422"/>
      <c r="F388" s="422"/>
      <c r="G388" s="423"/>
      <c r="H388" s="433" t="s">
        <v>23</v>
      </c>
      <c r="I388" s="422"/>
      <c r="J388" s="422"/>
      <c r="K388" s="423"/>
      <c r="L388" s="434" t="s">
        <v>29</v>
      </c>
      <c r="M388" s="435"/>
      <c r="N388" s="434" t="s">
        <v>29</v>
      </c>
      <c r="O388" s="435"/>
      <c r="P388" s="25"/>
      <c r="Q388" s="26" t="s">
        <v>416</v>
      </c>
      <c r="R388" s="429" t="s">
        <v>36</v>
      </c>
      <c r="S388" s="430"/>
      <c r="T388" s="425"/>
    </row>
    <row r="389" spans="1:20" x14ac:dyDescent="0.3">
      <c r="A389" s="425"/>
      <c r="B389" s="425"/>
      <c r="C389" s="26" t="s">
        <v>12</v>
      </c>
      <c r="D389" s="23"/>
      <c r="E389" s="27"/>
      <c r="F389" s="23"/>
      <c r="G389" s="23"/>
      <c r="H389" s="23"/>
      <c r="I389" s="23"/>
      <c r="J389" s="23"/>
      <c r="K389" s="23"/>
      <c r="L389" s="421" t="s">
        <v>30</v>
      </c>
      <c r="M389" s="427"/>
      <c r="N389" s="421" t="s">
        <v>30</v>
      </c>
      <c r="O389" s="427"/>
      <c r="P389" s="24" t="s">
        <v>34</v>
      </c>
      <c r="Q389" s="24" t="s">
        <v>417</v>
      </c>
      <c r="R389" s="22"/>
      <c r="S389" s="22"/>
      <c r="T389" s="425"/>
    </row>
    <row r="390" spans="1:20" x14ac:dyDescent="0.3">
      <c r="A390" s="425"/>
      <c r="B390" s="425"/>
      <c r="C390" s="26" t="s">
        <v>13</v>
      </c>
      <c r="D390" s="24" t="s">
        <v>17</v>
      </c>
      <c r="E390" s="28" t="s">
        <v>17</v>
      </c>
      <c r="F390" s="24" t="s">
        <v>20</v>
      </c>
      <c r="G390" s="24" t="s">
        <v>22</v>
      </c>
      <c r="H390" s="24" t="s">
        <v>24</v>
      </c>
      <c r="I390" s="24" t="s">
        <v>25</v>
      </c>
      <c r="J390" s="24" t="s">
        <v>26</v>
      </c>
      <c r="K390" s="24" t="s">
        <v>22</v>
      </c>
      <c r="L390" s="429" t="s">
        <v>14</v>
      </c>
      <c r="M390" s="430"/>
      <c r="N390" s="429" t="s">
        <v>33</v>
      </c>
      <c r="O390" s="430"/>
      <c r="P390" s="24" t="s">
        <v>28</v>
      </c>
      <c r="Q390" s="24" t="s">
        <v>418</v>
      </c>
      <c r="R390" s="24" t="s">
        <v>37</v>
      </c>
      <c r="S390" s="24" t="s">
        <v>38</v>
      </c>
      <c r="T390" s="425"/>
    </row>
    <row r="391" spans="1:20" x14ac:dyDescent="0.3">
      <c r="A391" s="425"/>
      <c r="B391" s="425"/>
      <c r="C391" s="26" t="s">
        <v>14</v>
      </c>
      <c r="D391" s="24" t="s">
        <v>18</v>
      </c>
      <c r="E391" s="28" t="s">
        <v>19</v>
      </c>
      <c r="F391" s="24" t="s">
        <v>21</v>
      </c>
      <c r="G391" s="24"/>
      <c r="H391" s="24"/>
      <c r="I391" s="24"/>
      <c r="J391" s="24" t="s">
        <v>27</v>
      </c>
      <c r="K391" s="24"/>
      <c r="L391" s="22" t="s">
        <v>22</v>
      </c>
      <c r="M391" s="22" t="s">
        <v>31</v>
      </c>
      <c r="N391" s="22" t="s">
        <v>22</v>
      </c>
      <c r="O391" s="22" t="s">
        <v>31</v>
      </c>
      <c r="P391" s="25"/>
      <c r="Q391" s="25"/>
      <c r="R391" s="25"/>
      <c r="S391" s="25"/>
      <c r="T391" s="425"/>
    </row>
    <row r="392" spans="1:20" x14ac:dyDescent="0.3">
      <c r="A392" s="426"/>
      <c r="B392" s="426"/>
      <c r="C392" s="29"/>
      <c r="D392" s="30"/>
      <c r="E392" s="31"/>
      <c r="F392" s="30"/>
      <c r="G392" s="30"/>
      <c r="H392" s="30"/>
      <c r="I392" s="30"/>
      <c r="J392" s="30"/>
      <c r="K392" s="30"/>
      <c r="L392" s="32" t="s">
        <v>29</v>
      </c>
      <c r="M392" s="33" t="s">
        <v>32</v>
      </c>
      <c r="N392" s="32" t="s">
        <v>29</v>
      </c>
      <c r="O392" s="33" t="s">
        <v>32</v>
      </c>
      <c r="P392" s="30"/>
      <c r="Q392" s="30"/>
      <c r="R392" s="30"/>
      <c r="S392" s="30"/>
      <c r="T392" s="426"/>
    </row>
    <row r="393" spans="1:20" x14ac:dyDescent="0.3">
      <c r="A393" s="8">
        <v>1</v>
      </c>
      <c r="B393" s="8">
        <v>2</v>
      </c>
      <c r="C393" s="8">
        <v>3</v>
      </c>
      <c r="D393" s="8">
        <v>4</v>
      </c>
      <c r="E393" s="8">
        <v>5</v>
      </c>
      <c r="F393" s="8">
        <v>6</v>
      </c>
      <c r="G393" s="8" t="s">
        <v>0</v>
      </c>
      <c r="H393" s="8">
        <v>8</v>
      </c>
      <c r="I393" s="8">
        <v>9</v>
      </c>
      <c r="J393" s="8">
        <v>10</v>
      </c>
      <c r="K393" s="8" t="s">
        <v>1</v>
      </c>
      <c r="L393" s="8">
        <v>12</v>
      </c>
      <c r="M393" s="8">
        <v>13</v>
      </c>
      <c r="N393" s="8">
        <v>14</v>
      </c>
      <c r="O393" s="8">
        <v>15</v>
      </c>
      <c r="P393" s="8">
        <v>16</v>
      </c>
      <c r="Q393" s="8"/>
      <c r="R393" s="8">
        <v>17</v>
      </c>
      <c r="S393" s="8">
        <v>18</v>
      </c>
      <c r="T393" s="8">
        <v>19</v>
      </c>
    </row>
    <row r="394" spans="1:20" ht="20.100000000000001" customHeight="1" x14ac:dyDescent="0.3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7"/>
      <c r="P394" s="6"/>
      <c r="Q394" s="6"/>
      <c r="R394" s="6"/>
      <c r="S394" s="6"/>
      <c r="T394" s="6"/>
    </row>
    <row r="395" spans="1:20" x14ac:dyDescent="0.3">
      <c r="A395" s="8">
        <v>1</v>
      </c>
      <c r="B395" s="67" t="s">
        <v>230</v>
      </c>
      <c r="C395" s="180">
        <v>30</v>
      </c>
      <c r="D395" s="180">
        <v>0</v>
      </c>
      <c r="E395" s="180">
        <v>0</v>
      </c>
      <c r="F395" s="180">
        <v>0</v>
      </c>
      <c r="G395" s="180">
        <f>C395+E395-F395</f>
        <v>30</v>
      </c>
      <c r="H395" s="180">
        <v>0</v>
      </c>
      <c r="I395" s="180">
        <v>30</v>
      </c>
      <c r="J395" s="180">
        <v>0</v>
      </c>
      <c r="K395" s="180">
        <f>H395+I395+J395</f>
        <v>30</v>
      </c>
      <c r="L395" s="180">
        <v>12000</v>
      </c>
      <c r="M395" s="180">
        <v>400</v>
      </c>
      <c r="N395" s="180">
        <f>I395*O395</f>
        <v>12000</v>
      </c>
      <c r="O395" s="180">
        <v>400</v>
      </c>
      <c r="P395" s="167" t="s">
        <v>66</v>
      </c>
      <c r="Q395" s="167">
        <v>25000</v>
      </c>
      <c r="R395" s="290">
        <v>42</v>
      </c>
      <c r="S395" s="168"/>
      <c r="T395" s="6"/>
    </row>
    <row r="396" spans="1:20" x14ac:dyDescent="0.3">
      <c r="A396" s="8">
        <v>2</v>
      </c>
      <c r="B396" s="67" t="s">
        <v>231</v>
      </c>
      <c r="C396" s="180">
        <v>4</v>
      </c>
      <c r="D396" s="180">
        <v>0</v>
      </c>
      <c r="E396" s="180">
        <v>0</v>
      </c>
      <c r="F396" s="180">
        <v>0</v>
      </c>
      <c r="G396" s="180">
        <f t="shared" ref="G396:G403" si="40">C396+E396-F396</f>
        <v>4</v>
      </c>
      <c r="H396" s="180">
        <v>0</v>
      </c>
      <c r="I396" s="180">
        <v>4</v>
      </c>
      <c r="J396" s="180">
        <v>0</v>
      </c>
      <c r="K396" s="180">
        <f t="shared" ref="K396:K403" si="41">H396+I396+J396</f>
        <v>4</v>
      </c>
      <c r="L396" s="180">
        <v>1600</v>
      </c>
      <c r="M396" s="180">
        <v>400</v>
      </c>
      <c r="N396" s="180">
        <f t="shared" ref="N396:N401" si="42">I396*O396</f>
        <v>1600</v>
      </c>
      <c r="O396" s="180">
        <v>400</v>
      </c>
      <c r="P396" s="167" t="s">
        <v>66</v>
      </c>
      <c r="Q396" s="167">
        <v>25000</v>
      </c>
      <c r="R396" s="290">
        <v>6</v>
      </c>
      <c r="S396" s="168"/>
      <c r="T396" s="6"/>
    </row>
    <row r="397" spans="1:20" x14ac:dyDescent="0.3">
      <c r="A397" s="8">
        <v>3</v>
      </c>
      <c r="B397" s="67" t="s">
        <v>232</v>
      </c>
      <c r="C397" s="180">
        <v>20</v>
      </c>
      <c r="D397" s="180">
        <v>0</v>
      </c>
      <c r="E397" s="180">
        <v>0</v>
      </c>
      <c r="F397" s="180">
        <v>0</v>
      </c>
      <c r="G397" s="180">
        <f t="shared" si="40"/>
        <v>20</v>
      </c>
      <c r="H397" s="180">
        <v>0</v>
      </c>
      <c r="I397" s="180">
        <v>20</v>
      </c>
      <c r="J397" s="180">
        <v>0</v>
      </c>
      <c r="K397" s="180">
        <f t="shared" si="41"/>
        <v>20</v>
      </c>
      <c r="L397" s="180">
        <v>8000</v>
      </c>
      <c r="M397" s="180">
        <v>400</v>
      </c>
      <c r="N397" s="180">
        <f t="shared" si="42"/>
        <v>8000</v>
      </c>
      <c r="O397" s="180">
        <v>400</v>
      </c>
      <c r="P397" s="167" t="s">
        <v>66</v>
      </c>
      <c r="Q397" s="167">
        <v>25000</v>
      </c>
      <c r="R397" s="290">
        <v>32</v>
      </c>
      <c r="S397" s="168"/>
      <c r="T397" s="6"/>
    </row>
    <row r="398" spans="1:20" x14ac:dyDescent="0.3">
      <c r="A398" s="8">
        <v>4</v>
      </c>
      <c r="B398" s="138" t="s">
        <v>233</v>
      </c>
      <c r="C398" s="180">
        <v>0</v>
      </c>
      <c r="D398" s="180">
        <v>0</v>
      </c>
      <c r="E398" s="180">
        <v>0</v>
      </c>
      <c r="F398" s="180">
        <v>0</v>
      </c>
      <c r="G398" s="180">
        <f t="shared" si="40"/>
        <v>0</v>
      </c>
      <c r="H398" s="180">
        <v>0</v>
      </c>
      <c r="I398" s="180">
        <v>0</v>
      </c>
      <c r="J398" s="180">
        <v>0</v>
      </c>
      <c r="K398" s="180">
        <f t="shared" si="41"/>
        <v>0</v>
      </c>
      <c r="L398" s="180">
        <f>I398*M398</f>
        <v>0</v>
      </c>
      <c r="M398" s="180">
        <v>0</v>
      </c>
      <c r="N398" s="180">
        <f t="shared" si="42"/>
        <v>0</v>
      </c>
      <c r="O398" s="180"/>
      <c r="P398" s="167" t="s">
        <v>66</v>
      </c>
      <c r="Q398" s="167"/>
      <c r="R398" s="180">
        <v>0</v>
      </c>
      <c r="S398" s="168"/>
      <c r="T398" s="6"/>
    </row>
    <row r="399" spans="1:20" x14ac:dyDescent="0.3">
      <c r="A399" s="8">
        <v>5</v>
      </c>
      <c r="B399" s="67" t="s">
        <v>234</v>
      </c>
      <c r="C399" s="180">
        <v>0</v>
      </c>
      <c r="D399" s="180">
        <v>0</v>
      </c>
      <c r="E399" s="180">
        <v>0</v>
      </c>
      <c r="F399" s="180">
        <v>0</v>
      </c>
      <c r="G399" s="180">
        <f t="shared" si="40"/>
        <v>0</v>
      </c>
      <c r="H399" s="180">
        <v>0</v>
      </c>
      <c r="I399" s="180">
        <v>0</v>
      </c>
      <c r="J399" s="180">
        <v>0</v>
      </c>
      <c r="K399" s="180">
        <f t="shared" si="41"/>
        <v>0</v>
      </c>
      <c r="L399" s="180">
        <f>I399*M399</f>
        <v>0</v>
      </c>
      <c r="M399" s="180">
        <v>0</v>
      </c>
      <c r="N399" s="180">
        <f t="shared" si="42"/>
        <v>0</v>
      </c>
      <c r="O399" s="180"/>
      <c r="P399" s="167" t="s">
        <v>66</v>
      </c>
      <c r="Q399" s="167"/>
      <c r="R399" s="180">
        <v>0</v>
      </c>
      <c r="S399" s="168"/>
      <c r="T399" s="6"/>
    </row>
    <row r="400" spans="1:20" x14ac:dyDescent="0.3">
      <c r="A400" s="8">
        <v>6</v>
      </c>
      <c r="B400" s="67" t="s">
        <v>314</v>
      </c>
      <c r="C400" s="180">
        <v>0</v>
      </c>
      <c r="D400" s="180">
        <v>0</v>
      </c>
      <c r="E400" s="180">
        <v>0</v>
      </c>
      <c r="F400" s="180">
        <v>0</v>
      </c>
      <c r="G400" s="180">
        <f t="shared" si="40"/>
        <v>0</v>
      </c>
      <c r="H400" s="180">
        <v>0</v>
      </c>
      <c r="I400" s="180">
        <v>0</v>
      </c>
      <c r="J400" s="180">
        <v>0</v>
      </c>
      <c r="K400" s="180">
        <f t="shared" si="41"/>
        <v>0</v>
      </c>
      <c r="L400" s="180">
        <f>I400*M400</f>
        <v>0</v>
      </c>
      <c r="M400" s="180">
        <v>0</v>
      </c>
      <c r="N400" s="180">
        <f t="shared" si="42"/>
        <v>0</v>
      </c>
      <c r="O400" s="180"/>
      <c r="P400" s="167" t="s">
        <v>66</v>
      </c>
      <c r="Q400" s="167"/>
      <c r="R400" s="180">
        <v>0</v>
      </c>
      <c r="S400" s="168"/>
      <c r="T400" s="6"/>
    </row>
    <row r="401" spans="1:20" x14ac:dyDescent="0.3">
      <c r="A401" s="8">
        <v>7</v>
      </c>
      <c r="B401" s="67" t="s">
        <v>235</v>
      </c>
      <c r="C401" s="180">
        <v>1</v>
      </c>
      <c r="D401" s="180">
        <v>0</v>
      </c>
      <c r="E401" s="180">
        <v>0</v>
      </c>
      <c r="F401" s="180">
        <v>0</v>
      </c>
      <c r="G401" s="180">
        <f t="shared" si="40"/>
        <v>1</v>
      </c>
      <c r="H401" s="180">
        <v>0</v>
      </c>
      <c r="I401" s="180">
        <v>1</v>
      </c>
      <c r="J401" s="180">
        <v>0</v>
      </c>
      <c r="K401" s="180">
        <f t="shared" si="41"/>
        <v>1</v>
      </c>
      <c r="L401" s="180">
        <v>400</v>
      </c>
      <c r="M401" s="180">
        <v>400</v>
      </c>
      <c r="N401" s="180">
        <f t="shared" si="42"/>
        <v>400</v>
      </c>
      <c r="O401" s="180">
        <v>400</v>
      </c>
      <c r="P401" s="167" t="s">
        <v>66</v>
      </c>
      <c r="Q401" s="167">
        <v>25000</v>
      </c>
      <c r="R401" s="290">
        <v>2</v>
      </c>
      <c r="S401" s="168"/>
      <c r="T401" s="6"/>
    </row>
    <row r="402" spans="1:20" x14ac:dyDescent="0.3">
      <c r="A402" s="8">
        <v>8</v>
      </c>
      <c r="B402" s="67" t="s">
        <v>236</v>
      </c>
      <c r="C402" s="180">
        <v>0</v>
      </c>
      <c r="D402" s="180">
        <v>0</v>
      </c>
      <c r="E402" s="180">
        <v>0</v>
      </c>
      <c r="F402" s="180">
        <v>0</v>
      </c>
      <c r="G402" s="180">
        <f t="shared" si="40"/>
        <v>0</v>
      </c>
      <c r="H402" s="180">
        <v>0</v>
      </c>
      <c r="I402" s="180">
        <v>0</v>
      </c>
      <c r="J402" s="180">
        <v>0</v>
      </c>
      <c r="K402" s="180">
        <f t="shared" si="41"/>
        <v>0</v>
      </c>
      <c r="L402" s="180">
        <f>I402*M402</f>
        <v>0</v>
      </c>
      <c r="M402" s="180">
        <v>0</v>
      </c>
      <c r="N402" s="180">
        <f>I402*O402</f>
        <v>0</v>
      </c>
      <c r="O402" s="180"/>
      <c r="P402" s="167" t="s">
        <v>66</v>
      </c>
      <c r="Q402" s="167"/>
      <c r="R402" s="180">
        <v>0</v>
      </c>
      <c r="S402" s="168"/>
      <c r="T402" s="6"/>
    </row>
    <row r="403" spans="1:20" x14ac:dyDescent="0.3">
      <c r="A403" s="8">
        <v>9</v>
      </c>
      <c r="B403" s="67" t="s">
        <v>237</v>
      </c>
      <c r="C403" s="180">
        <v>5</v>
      </c>
      <c r="D403" s="180">
        <v>0</v>
      </c>
      <c r="E403" s="180">
        <v>0</v>
      </c>
      <c r="F403" s="180">
        <v>0</v>
      </c>
      <c r="G403" s="180">
        <f t="shared" si="40"/>
        <v>5</v>
      </c>
      <c r="H403" s="180">
        <v>0</v>
      </c>
      <c r="I403" s="180">
        <v>5</v>
      </c>
      <c r="J403" s="180">
        <v>0</v>
      </c>
      <c r="K403" s="180">
        <f t="shared" si="41"/>
        <v>5</v>
      </c>
      <c r="L403" s="180">
        <v>2000</v>
      </c>
      <c r="M403" s="180">
        <v>400</v>
      </c>
      <c r="N403" s="180">
        <f>I403*O403</f>
        <v>2000</v>
      </c>
      <c r="O403" s="180">
        <v>400</v>
      </c>
      <c r="P403" s="167" t="s">
        <v>66</v>
      </c>
      <c r="Q403" s="167">
        <v>25000</v>
      </c>
      <c r="R403" s="290">
        <v>6</v>
      </c>
      <c r="S403" s="168"/>
      <c r="T403" s="6"/>
    </row>
    <row r="404" spans="1:20" x14ac:dyDescent="0.3">
      <c r="A404" s="6"/>
      <c r="B404" s="6"/>
      <c r="C404" s="180"/>
      <c r="D404" s="180"/>
      <c r="E404" s="180"/>
      <c r="F404" s="180"/>
      <c r="G404" s="180"/>
      <c r="H404" s="180"/>
      <c r="I404" s="180"/>
      <c r="J404" s="180"/>
      <c r="K404" s="180"/>
      <c r="L404" s="180">
        <v>0</v>
      </c>
      <c r="M404" s="180">
        <v>0</v>
      </c>
      <c r="N404" s="180">
        <f>I404*O404</f>
        <v>0</v>
      </c>
      <c r="O404" s="180">
        <v>0</v>
      </c>
      <c r="P404" s="167"/>
      <c r="Q404" s="167"/>
      <c r="R404" s="168"/>
      <c r="S404" s="168"/>
      <c r="T404" s="6"/>
    </row>
    <row r="405" spans="1:20" x14ac:dyDescent="0.3">
      <c r="A405" s="6"/>
      <c r="B405" s="41" t="s">
        <v>3</v>
      </c>
      <c r="C405" s="225">
        <f t="shared" ref="C405:K405" si="43">SUM(C395:C404)</f>
        <v>60</v>
      </c>
      <c r="D405" s="225">
        <f t="shared" si="43"/>
        <v>0</v>
      </c>
      <c r="E405" s="225">
        <f t="shared" si="43"/>
        <v>0</v>
      </c>
      <c r="F405" s="225">
        <f t="shared" si="43"/>
        <v>0</v>
      </c>
      <c r="G405" s="225">
        <f t="shared" si="43"/>
        <v>60</v>
      </c>
      <c r="H405" s="225">
        <f t="shared" si="43"/>
        <v>0</v>
      </c>
      <c r="I405" s="225">
        <f t="shared" si="43"/>
        <v>60</v>
      </c>
      <c r="J405" s="225">
        <f t="shared" si="43"/>
        <v>0</v>
      </c>
      <c r="K405" s="225">
        <f t="shared" si="43"/>
        <v>60</v>
      </c>
      <c r="L405" s="180">
        <f>SUM(L395:L404)</f>
        <v>24000</v>
      </c>
      <c r="M405" s="180">
        <f>SUM(M395:M403)/5</f>
        <v>400</v>
      </c>
      <c r="N405" s="180">
        <f>SUM(N395:N404)</f>
        <v>24000</v>
      </c>
      <c r="O405" s="180">
        <f>SUM(O395:O403)/5</f>
        <v>400</v>
      </c>
      <c r="P405" s="167" t="s">
        <v>66</v>
      </c>
      <c r="Q405" s="167">
        <v>25000</v>
      </c>
      <c r="R405" s="235">
        <f>SUM(R395:R404)</f>
        <v>88</v>
      </c>
      <c r="S405" s="216"/>
      <c r="T405" s="6"/>
    </row>
    <row r="407" spans="1:20" x14ac:dyDescent="0.3">
      <c r="A407" s="16" t="s">
        <v>46</v>
      </c>
      <c r="O407" s="419" t="str">
        <f>O367</f>
        <v>Sindang Beliti Ulu, 31 Desember 2023</v>
      </c>
      <c r="P407" s="419"/>
      <c r="Q407" s="419"/>
      <c r="R407" s="419"/>
      <c r="S407" s="419"/>
      <c r="T407" s="419"/>
    </row>
    <row r="408" spans="1:20" x14ac:dyDescent="0.3">
      <c r="O408" s="419" t="s">
        <v>2</v>
      </c>
      <c r="P408" s="419"/>
      <c r="Q408" s="419"/>
      <c r="R408" s="419"/>
      <c r="S408" s="419"/>
      <c r="T408" s="419"/>
    </row>
    <row r="411" spans="1:20" x14ac:dyDescent="0.3">
      <c r="O411" s="428" t="str">
        <f>O371</f>
        <v>DIDIK ARI SUPENO, S.ST</v>
      </c>
      <c r="P411" s="428"/>
      <c r="Q411" s="428"/>
      <c r="R411" s="428"/>
      <c r="S411" s="428"/>
      <c r="T411" s="428"/>
    </row>
    <row r="412" spans="1:20" x14ac:dyDescent="0.3">
      <c r="O412" s="419" t="str">
        <f>O372</f>
        <v>NIP. 19841204 201706 1 002</v>
      </c>
      <c r="P412" s="419"/>
      <c r="Q412" s="419"/>
      <c r="R412" s="419"/>
      <c r="S412" s="419"/>
      <c r="T412" s="419"/>
    </row>
    <row r="418" spans="1:20" x14ac:dyDescent="0.3">
      <c r="A418" s="16" t="s">
        <v>96</v>
      </c>
    </row>
    <row r="419" spans="1:20" x14ac:dyDescent="0.3">
      <c r="L419" s="17"/>
    </row>
    <row r="420" spans="1:20" x14ac:dyDescent="0.3">
      <c r="A420" s="441" t="s">
        <v>93</v>
      </c>
      <c r="B420" s="460"/>
      <c r="C420" s="460"/>
      <c r="D420" s="460"/>
      <c r="E420" s="460"/>
      <c r="F420" s="460"/>
      <c r="G420" s="460"/>
      <c r="H420" s="460"/>
      <c r="I420" s="460"/>
      <c r="J420" s="460"/>
      <c r="K420" s="460"/>
      <c r="L420" s="460"/>
      <c r="M420" s="460"/>
      <c r="N420" s="460"/>
      <c r="O420" s="460"/>
      <c r="P420" s="460"/>
      <c r="Q420" s="460"/>
      <c r="R420" s="460"/>
      <c r="S420" s="460"/>
      <c r="T420" s="447"/>
    </row>
    <row r="421" spans="1:20" x14ac:dyDescent="0.3">
      <c r="A421" s="444" t="s">
        <v>4</v>
      </c>
      <c r="B421" s="461"/>
      <c r="C421" s="461"/>
      <c r="D421" s="461"/>
      <c r="E421" s="461"/>
      <c r="F421" s="461"/>
      <c r="G421" s="461"/>
      <c r="H421" s="461"/>
      <c r="I421" s="461"/>
      <c r="J421" s="461"/>
      <c r="K421" s="461"/>
      <c r="L421" s="461"/>
      <c r="M421" s="461"/>
      <c r="N421" s="461"/>
      <c r="O421" s="461"/>
      <c r="P421" s="461"/>
      <c r="Q421" s="461"/>
      <c r="R421" s="461"/>
      <c r="S421" s="461"/>
      <c r="T421" s="445"/>
    </row>
    <row r="422" spans="1:20" ht="20.100000000000001" customHeight="1" x14ac:dyDescent="0.3">
      <c r="N422" s="18"/>
    </row>
    <row r="423" spans="1:20" ht="20.100000000000001" customHeight="1" x14ac:dyDescent="0.3">
      <c r="A423" s="19" t="s">
        <v>5</v>
      </c>
      <c r="B423" s="19"/>
      <c r="C423" s="19" t="s">
        <v>88</v>
      </c>
      <c r="D423" s="19"/>
      <c r="L423" s="20"/>
      <c r="N423" s="20"/>
      <c r="Q423" s="16" t="s">
        <v>42</v>
      </c>
      <c r="S423" s="16" t="str">
        <f>S382</f>
        <v>: 2023</v>
      </c>
    </row>
    <row r="424" spans="1:20" ht="20.100000000000001" customHeight="1" x14ac:dyDescent="0.3">
      <c r="A424" s="16" t="s">
        <v>9</v>
      </c>
      <c r="C424" s="16" t="str">
        <f>C383</f>
        <v>: SINDANG BELITI ULU</v>
      </c>
      <c r="Q424" s="16" t="s">
        <v>43</v>
      </c>
      <c r="S424" s="16" t="s">
        <v>45</v>
      </c>
    </row>
    <row r="425" spans="1:20" ht="20.100000000000001" customHeight="1" x14ac:dyDescent="0.3">
      <c r="A425" s="16" t="s">
        <v>6</v>
      </c>
      <c r="C425" s="16" t="s">
        <v>99</v>
      </c>
      <c r="Q425" s="16" t="s">
        <v>44</v>
      </c>
      <c r="S425" s="16" t="str">
        <f>S384</f>
        <v>: IV ( Empat )</v>
      </c>
    </row>
    <row r="426" spans="1:20" x14ac:dyDescent="0.3">
      <c r="A426" s="16" t="s">
        <v>7</v>
      </c>
      <c r="C426" s="16" t="s">
        <v>41</v>
      </c>
    </row>
    <row r="428" spans="1:20" x14ac:dyDescent="0.3">
      <c r="A428" s="424" t="s">
        <v>8</v>
      </c>
      <c r="B428" s="424" t="s">
        <v>91</v>
      </c>
      <c r="C428" s="22" t="s">
        <v>10</v>
      </c>
      <c r="D428" s="433" t="s">
        <v>15</v>
      </c>
      <c r="E428" s="422"/>
      <c r="F428" s="422"/>
      <c r="G428" s="422"/>
      <c r="H428" s="422"/>
      <c r="I428" s="422"/>
      <c r="J428" s="422"/>
      <c r="K428" s="423"/>
      <c r="L428" s="431" t="s">
        <v>28</v>
      </c>
      <c r="M428" s="432"/>
      <c r="N428" s="431" t="s">
        <v>28</v>
      </c>
      <c r="O428" s="432"/>
      <c r="P428" s="23"/>
      <c r="Q428" s="387"/>
      <c r="R428" s="421" t="s">
        <v>35</v>
      </c>
      <c r="S428" s="427"/>
      <c r="T428" s="424" t="s">
        <v>39</v>
      </c>
    </row>
    <row r="429" spans="1:20" x14ac:dyDescent="0.3">
      <c r="A429" s="425"/>
      <c r="B429" s="425"/>
      <c r="C429" s="24" t="s">
        <v>11</v>
      </c>
      <c r="D429" s="421" t="s">
        <v>16</v>
      </c>
      <c r="E429" s="422"/>
      <c r="F429" s="422"/>
      <c r="G429" s="423"/>
      <c r="H429" s="433" t="s">
        <v>23</v>
      </c>
      <c r="I429" s="422"/>
      <c r="J429" s="422"/>
      <c r="K429" s="423"/>
      <c r="L429" s="434" t="s">
        <v>29</v>
      </c>
      <c r="M429" s="435"/>
      <c r="N429" s="434" t="s">
        <v>29</v>
      </c>
      <c r="O429" s="435"/>
      <c r="P429" s="25"/>
      <c r="Q429" s="26" t="s">
        <v>416</v>
      </c>
      <c r="R429" s="429" t="s">
        <v>36</v>
      </c>
      <c r="S429" s="430"/>
      <c r="T429" s="425"/>
    </row>
    <row r="430" spans="1:20" x14ac:dyDescent="0.3">
      <c r="A430" s="425"/>
      <c r="B430" s="425"/>
      <c r="C430" s="26" t="s">
        <v>12</v>
      </c>
      <c r="D430" s="23"/>
      <c r="E430" s="27"/>
      <c r="F430" s="23"/>
      <c r="G430" s="23"/>
      <c r="H430" s="23"/>
      <c r="I430" s="23"/>
      <c r="J430" s="23"/>
      <c r="K430" s="23"/>
      <c r="L430" s="421" t="s">
        <v>30</v>
      </c>
      <c r="M430" s="427"/>
      <c r="N430" s="421" t="s">
        <v>30</v>
      </c>
      <c r="O430" s="427"/>
      <c r="P430" s="24" t="s">
        <v>34</v>
      </c>
      <c r="Q430" s="24" t="s">
        <v>417</v>
      </c>
      <c r="R430" s="22"/>
      <c r="S430" s="22"/>
      <c r="T430" s="425"/>
    </row>
    <row r="431" spans="1:20" x14ac:dyDescent="0.3">
      <c r="A431" s="425"/>
      <c r="B431" s="425"/>
      <c r="C431" s="26" t="s">
        <v>13</v>
      </c>
      <c r="D431" s="24" t="s">
        <v>17</v>
      </c>
      <c r="E431" s="28" t="s">
        <v>17</v>
      </c>
      <c r="F431" s="24" t="s">
        <v>20</v>
      </c>
      <c r="G431" s="24" t="s">
        <v>22</v>
      </c>
      <c r="H431" s="24" t="s">
        <v>24</v>
      </c>
      <c r="I431" s="24" t="s">
        <v>25</v>
      </c>
      <c r="J431" s="24" t="s">
        <v>26</v>
      </c>
      <c r="K431" s="24" t="s">
        <v>22</v>
      </c>
      <c r="L431" s="429" t="s">
        <v>14</v>
      </c>
      <c r="M431" s="430"/>
      <c r="N431" s="429" t="s">
        <v>33</v>
      </c>
      <c r="O431" s="430"/>
      <c r="P431" s="24" t="s">
        <v>28</v>
      </c>
      <c r="Q431" s="24" t="s">
        <v>418</v>
      </c>
      <c r="R431" s="24" t="s">
        <v>37</v>
      </c>
      <c r="S431" s="24" t="s">
        <v>38</v>
      </c>
      <c r="T431" s="425"/>
    </row>
    <row r="432" spans="1:20" x14ac:dyDescent="0.3">
      <c r="A432" s="425"/>
      <c r="B432" s="425"/>
      <c r="C432" s="26" t="s">
        <v>14</v>
      </c>
      <c r="D432" s="24" t="s">
        <v>18</v>
      </c>
      <c r="E432" s="28" t="s">
        <v>19</v>
      </c>
      <c r="F432" s="24" t="s">
        <v>21</v>
      </c>
      <c r="G432" s="24"/>
      <c r="H432" s="24"/>
      <c r="I432" s="24"/>
      <c r="J432" s="24" t="s">
        <v>27</v>
      </c>
      <c r="K432" s="24"/>
      <c r="L432" s="22" t="s">
        <v>22</v>
      </c>
      <c r="M432" s="22" t="s">
        <v>31</v>
      </c>
      <c r="N432" s="22" t="s">
        <v>22</v>
      </c>
      <c r="O432" s="22" t="s">
        <v>31</v>
      </c>
      <c r="P432" s="25"/>
      <c r="Q432" s="25"/>
      <c r="R432" s="25"/>
      <c r="S432" s="25"/>
      <c r="T432" s="425"/>
    </row>
    <row r="433" spans="1:20" x14ac:dyDescent="0.3">
      <c r="A433" s="426"/>
      <c r="B433" s="426"/>
      <c r="C433" s="29"/>
      <c r="D433" s="30"/>
      <c r="E433" s="31"/>
      <c r="F433" s="30"/>
      <c r="G433" s="30"/>
      <c r="H433" s="30"/>
      <c r="I433" s="30"/>
      <c r="J433" s="30"/>
      <c r="K433" s="30"/>
      <c r="L433" s="32" t="s">
        <v>29</v>
      </c>
      <c r="M433" s="33" t="s">
        <v>32</v>
      </c>
      <c r="N433" s="32" t="s">
        <v>29</v>
      </c>
      <c r="O433" s="33" t="s">
        <v>32</v>
      </c>
      <c r="P433" s="30"/>
      <c r="Q433" s="30"/>
      <c r="R433" s="30"/>
      <c r="S433" s="30"/>
      <c r="T433" s="426"/>
    </row>
    <row r="434" spans="1:20" x14ac:dyDescent="0.3">
      <c r="A434" s="8">
        <v>1</v>
      </c>
      <c r="B434" s="8">
        <v>2</v>
      </c>
      <c r="C434" s="8">
        <v>3</v>
      </c>
      <c r="D434" s="8">
        <v>4</v>
      </c>
      <c r="E434" s="8">
        <v>5</v>
      </c>
      <c r="F434" s="8">
        <v>6</v>
      </c>
      <c r="G434" s="8" t="s">
        <v>0</v>
      </c>
      <c r="H434" s="8">
        <v>8</v>
      </c>
      <c r="I434" s="8">
        <v>9</v>
      </c>
      <c r="J434" s="8">
        <v>10</v>
      </c>
      <c r="K434" s="8" t="s">
        <v>1</v>
      </c>
      <c r="L434" s="8">
        <v>12</v>
      </c>
      <c r="M434" s="8">
        <v>13</v>
      </c>
      <c r="N434" s="8">
        <v>14</v>
      </c>
      <c r="O434" s="8">
        <v>15</v>
      </c>
      <c r="P434" s="8">
        <v>16</v>
      </c>
      <c r="Q434" s="8"/>
      <c r="R434" s="8">
        <v>17</v>
      </c>
      <c r="S434" s="8">
        <v>18</v>
      </c>
      <c r="T434" s="8">
        <v>19</v>
      </c>
    </row>
    <row r="435" spans="1:20" ht="20.100000000000001" customHeight="1" x14ac:dyDescent="0.3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7"/>
      <c r="P435" s="6"/>
      <c r="Q435" s="6"/>
      <c r="R435" s="6"/>
      <c r="S435" s="6"/>
      <c r="T435" s="6"/>
    </row>
    <row r="436" spans="1:20" x14ac:dyDescent="0.3">
      <c r="A436" s="8">
        <v>1</v>
      </c>
      <c r="B436" s="67" t="s">
        <v>230</v>
      </c>
      <c r="C436" s="3">
        <v>4</v>
      </c>
      <c r="D436" s="3">
        <v>0</v>
      </c>
      <c r="E436" s="3">
        <v>0</v>
      </c>
      <c r="F436" s="3">
        <v>0</v>
      </c>
      <c r="G436" s="3">
        <f>C436+E436-F436</f>
        <v>4</v>
      </c>
      <c r="H436" s="3">
        <v>2</v>
      </c>
      <c r="I436" s="3">
        <v>2</v>
      </c>
      <c r="J436" s="3">
        <v>0</v>
      </c>
      <c r="K436" s="3">
        <f>H436+I436+J436</f>
        <v>4</v>
      </c>
      <c r="L436" s="58">
        <f>I436*M436</f>
        <v>600</v>
      </c>
      <c r="M436" s="58">
        <v>300</v>
      </c>
      <c r="N436" s="58">
        <f>I436*O436</f>
        <v>600</v>
      </c>
      <c r="O436" s="58">
        <v>300</v>
      </c>
      <c r="P436" s="8" t="s">
        <v>75</v>
      </c>
      <c r="Q436" s="8">
        <v>40000</v>
      </c>
      <c r="R436" s="59">
        <v>5</v>
      </c>
      <c r="S436" s="6"/>
      <c r="T436" s="6"/>
    </row>
    <row r="437" spans="1:20" x14ac:dyDescent="0.3">
      <c r="A437" s="8">
        <v>2</v>
      </c>
      <c r="B437" s="67" t="s">
        <v>231</v>
      </c>
      <c r="C437" s="3">
        <v>2</v>
      </c>
      <c r="D437" s="3">
        <v>0</v>
      </c>
      <c r="E437" s="3">
        <v>0</v>
      </c>
      <c r="F437" s="3">
        <v>0</v>
      </c>
      <c r="G437" s="3">
        <f t="shared" ref="G437:G444" si="44">C437+E437-F437</f>
        <v>2</v>
      </c>
      <c r="H437" s="3">
        <v>0</v>
      </c>
      <c r="I437" s="3">
        <v>2</v>
      </c>
      <c r="J437" s="3">
        <v>0</v>
      </c>
      <c r="K437" s="3">
        <f t="shared" ref="K437:K444" si="45">H437+I437+J437</f>
        <v>2</v>
      </c>
      <c r="L437" s="58">
        <v>600</v>
      </c>
      <c r="M437" s="58">
        <v>300</v>
      </c>
      <c r="N437" s="58">
        <f>I437*O437</f>
        <v>600</v>
      </c>
      <c r="O437" s="58">
        <v>300</v>
      </c>
      <c r="P437" s="8" t="s">
        <v>75</v>
      </c>
      <c r="Q437" s="8">
        <v>40000</v>
      </c>
      <c r="R437" s="59">
        <v>4</v>
      </c>
      <c r="S437" s="6"/>
      <c r="T437" s="6"/>
    </row>
    <row r="438" spans="1:20" x14ac:dyDescent="0.3">
      <c r="A438" s="8">
        <v>3</v>
      </c>
      <c r="B438" s="67" t="s">
        <v>232</v>
      </c>
      <c r="C438" s="3">
        <v>2</v>
      </c>
      <c r="D438" s="3">
        <v>0</v>
      </c>
      <c r="E438" s="3">
        <v>0</v>
      </c>
      <c r="F438" s="3">
        <v>0</v>
      </c>
      <c r="G438" s="3">
        <f t="shared" si="44"/>
        <v>2</v>
      </c>
      <c r="H438" s="64">
        <v>1.5</v>
      </c>
      <c r="I438" s="64">
        <v>0.5</v>
      </c>
      <c r="J438" s="3">
        <v>0</v>
      </c>
      <c r="K438" s="3">
        <f t="shared" si="45"/>
        <v>2</v>
      </c>
      <c r="L438" s="58">
        <v>150</v>
      </c>
      <c r="M438" s="58">
        <v>300</v>
      </c>
      <c r="N438" s="58">
        <f>I438*O438</f>
        <v>150</v>
      </c>
      <c r="O438" s="58">
        <v>300</v>
      </c>
      <c r="P438" s="8" t="s">
        <v>75</v>
      </c>
      <c r="Q438" s="8">
        <v>40000</v>
      </c>
      <c r="R438" s="59">
        <v>6</v>
      </c>
      <c r="S438" s="6"/>
      <c r="T438" s="6"/>
    </row>
    <row r="439" spans="1:20" x14ac:dyDescent="0.3">
      <c r="A439" s="8">
        <v>4</v>
      </c>
      <c r="B439" s="138" t="s">
        <v>233</v>
      </c>
      <c r="C439" s="3">
        <v>1</v>
      </c>
      <c r="D439" s="3">
        <v>0</v>
      </c>
      <c r="E439" s="3">
        <v>0</v>
      </c>
      <c r="F439" s="3">
        <v>0</v>
      </c>
      <c r="G439" s="3">
        <f t="shared" si="44"/>
        <v>1</v>
      </c>
      <c r="H439" s="3">
        <v>1</v>
      </c>
      <c r="I439" s="3">
        <v>0</v>
      </c>
      <c r="J439" s="3">
        <v>0</v>
      </c>
      <c r="K439" s="3">
        <f t="shared" si="45"/>
        <v>1</v>
      </c>
      <c r="L439" s="7">
        <v>0</v>
      </c>
      <c r="M439" s="7">
        <v>0</v>
      </c>
      <c r="N439" s="7">
        <v>0</v>
      </c>
      <c r="O439" s="116"/>
      <c r="P439" s="8" t="s">
        <v>75</v>
      </c>
      <c r="Q439" s="8"/>
      <c r="R439" s="59">
        <v>3</v>
      </c>
      <c r="S439" s="6"/>
      <c r="T439" s="6"/>
    </row>
    <row r="440" spans="1:20" x14ac:dyDescent="0.3">
      <c r="A440" s="8">
        <v>5</v>
      </c>
      <c r="B440" s="67" t="s">
        <v>234</v>
      </c>
      <c r="C440" s="3">
        <v>2</v>
      </c>
      <c r="D440" s="3">
        <v>0</v>
      </c>
      <c r="E440" s="3">
        <v>0</v>
      </c>
      <c r="F440" s="3">
        <v>0</v>
      </c>
      <c r="G440" s="3">
        <f t="shared" si="44"/>
        <v>2</v>
      </c>
      <c r="H440" s="3">
        <v>2</v>
      </c>
      <c r="I440" s="3">
        <v>0</v>
      </c>
      <c r="J440" s="3">
        <v>0</v>
      </c>
      <c r="K440" s="3">
        <f t="shared" si="45"/>
        <v>2</v>
      </c>
      <c r="L440" s="7">
        <v>0</v>
      </c>
      <c r="M440" s="7">
        <v>0</v>
      </c>
      <c r="N440" s="7">
        <v>0</v>
      </c>
      <c r="O440" s="116">
        <f>M440</f>
        <v>0</v>
      </c>
      <c r="P440" s="8" t="s">
        <v>75</v>
      </c>
      <c r="Q440" s="8"/>
      <c r="R440" s="59">
        <v>5</v>
      </c>
      <c r="S440" s="6"/>
      <c r="T440" s="6"/>
    </row>
    <row r="441" spans="1:20" x14ac:dyDescent="0.3">
      <c r="A441" s="8">
        <v>6</v>
      </c>
      <c r="B441" s="67" t="s">
        <v>314</v>
      </c>
      <c r="C441" s="3">
        <v>1</v>
      </c>
      <c r="D441" s="3">
        <v>0</v>
      </c>
      <c r="E441" s="3">
        <v>0</v>
      </c>
      <c r="F441" s="3">
        <v>0</v>
      </c>
      <c r="G441" s="3">
        <f t="shared" si="44"/>
        <v>1</v>
      </c>
      <c r="H441" s="3">
        <v>1</v>
      </c>
      <c r="I441" s="3">
        <v>0</v>
      </c>
      <c r="J441" s="3">
        <v>0</v>
      </c>
      <c r="K441" s="3">
        <f t="shared" si="45"/>
        <v>1</v>
      </c>
      <c r="L441" s="7">
        <v>0</v>
      </c>
      <c r="M441" s="7">
        <v>0</v>
      </c>
      <c r="N441" s="7">
        <v>0</v>
      </c>
      <c r="O441" s="116">
        <f>M441</f>
        <v>0</v>
      </c>
      <c r="P441" s="8" t="s">
        <v>75</v>
      </c>
      <c r="Q441" s="8"/>
      <c r="R441" s="59">
        <v>2</v>
      </c>
      <c r="S441" s="6"/>
      <c r="T441" s="6"/>
    </row>
    <row r="442" spans="1:20" x14ac:dyDescent="0.3">
      <c r="A442" s="8">
        <v>7</v>
      </c>
      <c r="B442" s="67" t="s">
        <v>235</v>
      </c>
      <c r="C442" s="3">
        <v>1</v>
      </c>
      <c r="D442" s="3">
        <v>0</v>
      </c>
      <c r="E442" s="3">
        <v>0</v>
      </c>
      <c r="F442" s="3">
        <v>0</v>
      </c>
      <c r="G442" s="3">
        <f t="shared" si="44"/>
        <v>1</v>
      </c>
      <c r="H442" s="3">
        <v>1</v>
      </c>
      <c r="I442" s="3">
        <v>0</v>
      </c>
      <c r="J442" s="3">
        <v>0</v>
      </c>
      <c r="K442" s="3">
        <f t="shared" si="45"/>
        <v>1</v>
      </c>
      <c r="L442" s="7">
        <v>0</v>
      </c>
      <c r="M442" s="7">
        <v>0</v>
      </c>
      <c r="N442" s="7">
        <v>0</v>
      </c>
      <c r="O442" s="116">
        <f>M442</f>
        <v>0</v>
      </c>
      <c r="P442" s="8" t="s">
        <v>75</v>
      </c>
      <c r="Q442" s="8"/>
      <c r="R442" s="59">
        <v>2</v>
      </c>
      <c r="S442" s="6"/>
      <c r="T442" s="6"/>
    </row>
    <row r="443" spans="1:20" x14ac:dyDescent="0.3">
      <c r="A443" s="8">
        <v>8</v>
      </c>
      <c r="B443" s="67" t="s">
        <v>236</v>
      </c>
      <c r="C443" s="64">
        <v>5</v>
      </c>
      <c r="D443" s="3">
        <v>0</v>
      </c>
      <c r="E443" s="64">
        <v>0</v>
      </c>
      <c r="F443" s="3">
        <v>0</v>
      </c>
      <c r="G443" s="64">
        <f t="shared" si="44"/>
        <v>5</v>
      </c>
      <c r="H443" s="3">
        <v>5</v>
      </c>
      <c r="I443" s="3">
        <v>0</v>
      </c>
      <c r="J443" s="3">
        <v>0</v>
      </c>
      <c r="K443" s="3">
        <f>H443+I443+J443</f>
        <v>5</v>
      </c>
      <c r="L443" s="7">
        <v>0</v>
      </c>
      <c r="M443" s="7">
        <v>0</v>
      </c>
      <c r="N443" s="7">
        <v>0</v>
      </c>
      <c r="O443" s="116">
        <f>M443</f>
        <v>0</v>
      </c>
      <c r="P443" s="8" t="s">
        <v>75</v>
      </c>
      <c r="Q443" s="8"/>
      <c r="R443" s="59">
        <v>1</v>
      </c>
      <c r="S443" s="6"/>
      <c r="T443" s="6"/>
    </row>
    <row r="444" spans="1:20" x14ac:dyDescent="0.3">
      <c r="A444" s="8">
        <v>9</v>
      </c>
      <c r="B444" s="67" t="s">
        <v>237</v>
      </c>
      <c r="C444" s="3">
        <v>1</v>
      </c>
      <c r="D444" s="3">
        <v>0</v>
      </c>
      <c r="E444" s="3">
        <v>0</v>
      </c>
      <c r="F444" s="3">
        <v>0</v>
      </c>
      <c r="G444" s="3">
        <f t="shared" si="44"/>
        <v>1</v>
      </c>
      <c r="H444" s="3">
        <v>1</v>
      </c>
      <c r="I444" s="3">
        <v>0</v>
      </c>
      <c r="J444" s="3">
        <v>0</v>
      </c>
      <c r="K444" s="3">
        <f t="shared" si="45"/>
        <v>1</v>
      </c>
      <c r="L444" s="7">
        <v>0</v>
      </c>
      <c r="M444" s="7">
        <v>0</v>
      </c>
      <c r="N444" s="7">
        <v>0</v>
      </c>
      <c r="O444" s="116">
        <f>M444</f>
        <v>0</v>
      </c>
      <c r="P444" s="8" t="s">
        <v>75</v>
      </c>
      <c r="Q444" s="8"/>
      <c r="R444" s="59">
        <v>2</v>
      </c>
      <c r="S444" s="6"/>
      <c r="T444" s="6"/>
    </row>
    <row r="445" spans="1:20" x14ac:dyDescent="0.3">
      <c r="A445" s="6"/>
      <c r="B445" s="6"/>
      <c r="C445" s="3"/>
      <c r="D445" s="3"/>
      <c r="E445" s="3"/>
      <c r="F445" s="3"/>
      <c r="G445" s="3"/>
      <c r="H445" s="3"/>
      <c r="I445" s="3"/>
      <c r="J445" s="3"/>
      <c r="K445" s="3"/>
      <c r="L445" s="6"/>
      <c r="M445" s="6"/>
      <c r="N445" s="6"/>
      <c r="O445" s="58"/>
      <c r="P445" s="8"/>
      <c r="Q445" s="8"/>
      <c r="R445" s="8"/>
      <c r="S445" s="6"/>
      <c r="T445" s="6"/>
    </row>
    <row r="446" spans="1:20" x14ac:dyDescent="0.3">
      <c r="A446" s="6"/>
      <c r="B446" s="41" t="s">
        <v>3</v>
      </c>
      <c r="C446" s="44">
        <f t="shared" ref="C446:J446" si="46">SUM(C436:C445)</f>
        <v>19</v>
      </c>
      <c r="D446" s="44">
        <f t="shared" si="46"/>
        <v>0</v>
      </c>
      <c r="E446" s="44">
        <f t="shared" si="46"/>
        <v>0</v>
      </c>
      <c r="F446" s="44">
        <f t="shared" si="46"/>
        <v>0</v>
      </c>
      <c r="G446" s="44">
        <f t="shared" si="46"/>
        <v>19</v>
      </c>
      <c r="H446" s="141">
        <f t="shared" si="46"/>
        <v>14.5</v>
      </c>
      <c r="I446" s="141">
        <f t="shared" si="46"/>
        <v>4.5</v>
      </c>
      <c r="J446" s="44">
        <f t="shared" si="46"/>
        <v>0</v>
      </c>
      <c r="K446" s="44">
        <f>SUM(K436:K445)</f>
        <v>19</v>
      </c>
      <c r="L446" s="7">
        <f>SUM(L436:L445)</f>
        <v>1350</v>
      </c>
      <c r="M446" s="58">
        <f>SUM(M436:M444)/3</f>
        <v>300</v>
      </c>
      <c r="N446" s="7">
        <f>SUM(N436:N445)</f>
        <v>1350</v>
      </c>
      <c r="O446" s="58">
        <f>SUM(O436:O444)/3</f>
        <v>300</v>
      </c>
      <c r="P446" s="8" t="s">
        <v>66</v>
      </c>
      <c r="Q446" s="8">
        <v>40000</v>
      </c>
      <c r="R446" s="15">
        <f>SUM(R436:R445)</f>
        <v>30</v>
      </c>
      <c r="S446" s="63"/>
      <c r="T446" s="6"/>
    </row>
    <row r="448" spans="1:20" x14ac:dyDescent="0.3">
      <c r="A448" s="16" t="s">
        <v>46</v>
      </c>
      <c r="O448" s="419" t="str">
        <f>O407</f>
        <v>Sindang Beliti Ulu, 31 Desember 2023</v>
      </c>
      <c r="P448" s="419"/>
      <c r="Q448" s="419"/>
      <c r="R448" s="419"/>
      <c r="S448" s="419"/>
      <c r="T448" s="419"/>
    </row>
    <row r="449" spans="1:20" x14ac:dyDescent="0.3">
      <c r="O449" s="419" t="s">
        <v>2</v>
      </c>
      <c r="P449" s="419"/>
      <c r="Q449" s="419"/>
      <c r="R449" s="419"/>
      <c r="S449" s="419"/>
      <c r="T449" s="419"/>
    </row>
    <row r="450" spans="1:20" x14ac:dyDescent="0.3">
      <c r="A450" s="83"/>
      <c r="B450" s="82" t="s">
        <v>325</v>
      </c>
    </row>
    <row r="451" spans="1:20" x14ac:dyDescent="0.3">
      <c r="A451" s="83"/>
      <c r="B451" s="82"/>
    </row>
    <row r="452" spans="1:20" x14ac:dyDescent="0.3">
      <c r="O452" s="428" t="str">
        <f>O411</f>
        <v>DIDIK ARI SUPENO, S.ST</v>
      </c>
      <c r="P452" s="428"/>
      <c r="Q452" s="428"/>
      <c r="R452" s="428"/>
      <c r="S452" s="428"/>
      <c r="T452" s="428"/>
    </row>
    <row r="453" spans="1:20" x14ac:dyDescent="0.3">
      <c r="O453" s="419" t="str">
        <f>O412</f>
        <v>NIP. 19841204 201706 1 002</v>
      </c>
      <c r="P453" s="419"/>
      <c r="Q453" s="419"/>
      <c r="R453" s="419"/>
      <c r="S453" s="419"/>
      <c r="T453" s="419"/>
    </row>
    <row r="460" spans="1:20" x14ac:dyDescent="0.3">
      <c r="L460" s="17"/>
    </row>
    <row r="461" spans="1:20" x14ac:dyDescent="0.3">
      <c r="A461" s="441"/>
      <c r="B461" s="460"/>
      <c r="C461" s="460"/>
      <c r="D461" s="460"/>
      <c r="E461" s="460"/>
      <c r="F461" s="460"/>
      <c r="G461" s="460"/>
      <c r="H461" s="460"/>
      <c r="I461" s="460"/>
      <c r="J461" s="460"/>
      <c r="K461" s="460"/>
      <c r="L461" s="460"/>
      <c r="M461" s="460"/>
      <c r="N461" s="460"/>
      <c r="O461" s="460"/>
      <c r="P461" s="460"/>
      <c r="Q461" s="460"/>
      <c r="R461" s="460"/>
      <c r="S461" s="460"/>
      <c r="T461" s="447"/>
    </row>
    <row r="462" spans="1:20" x14ac:dyDescent="0.3">
      <c r="A462" s="444"/>
      <c r="B462" s="461"/>
      <c r="C462" s="461"/>
      <c r="D462" s="461"/>
      <c r="E462" s="461"/>
      <c r="F462" s="461"/>
      <c r="G462" s="461"/>
      <c r="H462" s="461"/>
      <c r="I462" s="461"/>
      <c r="J462" s="461"/>
      <c r="K462" s="461"/>
      <c r="L462" s="461"/>
      <c r="M462" s="461"/>
      <c r="N462" s="461"/>
      <c r="O462" s="461"/>
      <c r="P462" s="461"/>
      <c r="Q462" s="461"/>
      <c r="R462" s="461"/>
      <c r="S462" s="461"/>
      <c r="T462" s="445"/>
    </row>
    <row r="463" spans="1:20" x14ac:dyDescent="0.3">
      <c r="N463" s="18"/>
    </row>
    <row r="464" spans="1:20" x14ac:dyDescent="0.3">
      <c r="A464" s="19"/>
      <c r="B464" s="19"/>
      <c r="C464" s="19"/>
      <c r="D464" s="19"/>
      <c r="L464" s="20"/>
      <c r="N464" s="20"/>
    </row>
    <row r="469" spans="1:20" x14ac:dyDescent="0.3">
      <c r="A469" s="424"/>
      <c r="B469" s="424"/>
      <c r="C469" s="22"/>
      <c r="D469" s="433"/>
      <c r="E469" s="422"/>
      <c r="F469" s="422"/>
      <c r="G469" s="422"/>
      <c r="H469" s="422"/>
      <c r="I469" s="422"/>
      <c r="J469" s="422"/>
      <c r="K469" s="423"/>
      <c r="L469" s="431"/>
      <c r="M469" s="432"/>
      <c r="N469" s="431"/>
      <c r="O469" s="432"/>
      <c r="P469" s="23"/>
      <c r="Q469" s="387"/>
      <c r="R469" s="421"/>
      <c r="S469" s="427"/>
      <c r="T469" s="424"/>
    </row>
    <row r="470" spans="1:20" x14ac:dyDescent="0.3">
      <c r="A470" s="425"/>
      <c r="B470" s="425"/>
      <c r="C470" s="24"/>
      <c r="D470" s="421"/>
      <c r="E470" s="422"/>
      <c r="F470" s="422"/>
      <c r="G470" s="423"/>
      <c r="H470" s="433"/>
      <c r="I470" s="422"/>
      <c r="J470" s="422"/>
      <c r="K470" s="423"/>
      <c r="L470" s="434"/>
      <c r="M470" s="435"/>
      <c r="N470" s="434"/>
      <c r="O470" s="435"/>
      <c r="P470" s="25"/>
      <c r="Q470" s="388"/>
      <c r="R470" s="429"/>
      <c r="S470" s="430"/>
      <c r="T470" s="425"/>
    </row>
    <row r="471" spans="1:20" x14ac:dyDescent="0.3">
      <c r="A471" s="425"/>
      <c r="B471" s="425"/>
      <c r="C471" s="26"/>
      <c r="D471" s="23"/>
      <c r="E471" s="27"/>
      <c r="F471" s="23"/>
      <c r="G471" s="23"/>
      <c r="H471" s="23"/>
      <c r="I471" s="23"/>
      <c r="J471" s="23"/>
      <c r="K471" s="23"/>
      <c r="L471" s="421"/>
      <c r="M471" s="427"/>
      <c r="N471" s="421"/>
      <c r="O471" s="427"/>
      <c r="P471" s="24"/>
      <c r="Q471" s="24"/>
      <c r="R471" s="22"/>
      <c r="S471" s="22"/>
      <c r="T471" s="425"/>
    </row>
    <row r="472" spans="1:20" x14ac:dyDescent="0.3">
      <c r="A472" s="425"/>
      <c r="B472" s="425"/>
      <c r="C472" s="26"/>
      <c r="D472" s="24"/>
      <c r="E472" s="28"/>
      <c r="F472" s="24"/>
      <c r="G472" s="24"/>
      <c r="H472" s="24"/>
      <c r="I472" s="24"/>
      <c r="J472" s="24"/>
      <c r="K472" s="24"/>
      <c r="L472" s="429"/>
      <c r="M472" s="430"/>
      <c r="N472" s="429"/>
      <c r="O472" s="430"/>
      <c r="P472" s="24"/>
      <c r="Q472" s="24"/>
      <c r="R472" s="24"/>
      <c r="S472" s="24"/>
      <c r="T472" s="425"/>
    </row>
    <row r="473" spans="1:20" x14ac:dyDescent="0.3">
      <c r="A473" s="425"/>
      <c r="B473" s="425"/>
      <c r="C473" s="26"/>
      <c r="D473" s="24"/>
      <c r="E473" s="28"/>
      <c r="F473" s="24"/>
      <c r="G473" s="24"/>
      <c r="H473" s="24"/>
      <c r="I473" s="24"/>
      <c r="J473" s="24"/>
      <c r="K473" s="24"/>
      <c r="L473" s="22"/>
      <c r="M473" s="22"/>
      <c r="N473" s="22"/>
      <c r="O473" s="22"/>
      <c r="P473" s="25"/>
      <c r="Q473" s="25"/>
      <c r="R473" s="25"/>
      <c r="S473" s="25"/>
      <c r="T473" s="425"/>
    </row>
    <row r="474" spans="1:20" x14ac:dyDescent="0.3">
      <c r="A474" s="426"/>
      <c r="B474" s="426"/>
      <c r="C474" s="29"/>
      <c r="D474" s="30"/>
      <c r="E474" s="31"/>
      <c r="F474" s="30"/>
      <c r="G474" s="30"/>
      <c r="H474" s="30"/>
      <c r="I474" s="30"/>
      <c r="J474" s="30"/>
      <c r="K474" s="30"/>
      <c r="L474" s="32"/>
      <c r="M474" s="33"/>
      <c r="N474" s="32"/>
      <c r="O474" s="33"/>
      <c r="P474" s="30"/>
      <c r="Q474" s="30"/>
      <c r="R474" s="30"/>
      <c r="S474" s="30"/>
      <c r="T474" s="426"/>
    </row>
    <row r="475" spans="1:20" x14ac:dyDescent="0.3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</row>
    <row r="476" spans="1:20" x14ac:dyDescent="0.3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7"/>
      <c r="P476" s="6"/>
      <c r="Q476" s="6"/>
      <c r="R476" s="6"/>
      <c r="S476" s="6"/>
      <c r="T476" s="6"/>
    </row>
    <row r="477" spans="1:20" x14ac:dyDescent="0.3">
      <c r="A477" s="8"/>
      <c r="B477" s="67"/>
      <c r="C477" s="3"/>
      <c r="D477" s="3"/>
      <c r="E477" s="3"/>
      <c r="F477" s="3"/>
      <c r="G477" s="3"/>
      <c r="H477" s="38"/>
      <c r="I477" s="38"/>
      <c r="J477" s="3"/>
      <c r="K477" s="3"/>
      <c r="L477" s="58"/>
      <c r="M477" s="58"/>
      <c r="N477" s="58"/>
      <c r="O477" s="58"/>
      <c r="P477" s="8"/>
      <c r="Q477" s="8"/>
      <c r="R477" s="59"/>
      <c r="S477" s="6"/>
      <c r="T477" s="6"/>
    </row>
    <row r="478" spans="1:20" x14ac:dyDescent="0.3">
      <c r="A478" s="8"/>
      <c r="B478" s="67"/>
      <c r="C478" s="3"/>
      <c r="D478" s="3"/>
      <c r="E478" s="3"/>
      <c r="F478" s="3"/>
      <c r="G478" s="3"/>
      <c r="H478" s="3"/>
      <c r="I478" s="3"/>
      <c r="J478" s="3"/>
      <c r="K478" s="3"/>
      <c r="L478" s="58"/>
      <c r="M478" s="58"/>
      <c r="N478" s="58"/>
      <c r="O478" s="58"/>
      <c r="P478" s="8"/>
      <c r="Q478" s="8"/>
      <c r="R478" s="59"/>
      <c r="S478" s="6"/>
      <c r="T478" s="6"/>
    </row>
    <row r="479" spans="1:20" x14ac:dyDescent="0.3">
      <c r="A479" s="8"/>
      <c r="B479" s="67"/>
      <c r="C479" s="3"/>
      <c r="D479" s="3"/>
      <c r="E479" s="3"/>
      <c r="F479" s="3"/>
      <c r="G479" s="3"/>
      <c r="H479" s="64"/>
      <c r="I479" s="64"/>
      <c r="J479" s="3"/>
      <c r="K479" s="3"/>
      <c r="L479" s="58"/>
      <c r="M479" s="58"/>
      <c r="N479" s="58"/>
      <c r="O479" s="58"/>
      <c r="P479" s="8"/>
      <c r="Q479" s="8"/>
      <c r="R479" s="59"/>
      <c r="S479" s="6"/>
      <c r="T479" s="6"/>
    </row>
    <row r="480" spans="1:20" x14ac:dyDescent="0.3">
      <c r="A480" s="8"/>
      <c r="B480" s="138"/>
      <c r="C480" s="64"/>
      <c r="D480" s="3"/>
      <c r="E480" s="64"/>
      <c r="F480" s="3"/>
      <c r="G480" s="64"/>
      <c r="H480" s="3"/>
      <c r="I480" s="64"/>
      <c r="J480" s="3"/>
      <c r="K480" s="64"/>
      <c r="L480" s="7"/>
      <c r="M480" s="7"/>
      <c r="N480" s="7"/>
      <c r="O480" s="116"/>
      <c r="P480" s="8"/>
      <c r="Q480" s="8"/>
      <c r="R480" s="59"/>
      <c r="S480" s="6"/>
      <c r="T480" s="6"/>
    </row>
    <row r="481" spans="1:20" x14ac:dyDescent="0.3">
      <c r="A481" s="8"/>
      <c r="B481" s="67"/>
      <c r="C481" s="64"/>
      <c r="D481" s="3"/>
      <c r="E481" s="64"/>
      <c r="F481" s="3"/>
      <c r="G481" s="64"/>
      <c r="H481" s="3"/>
      <c r="I481" s="64"/>
      <c r="J481" s="3"/>
      <c r="K481" s="64"/>
      <c r="L481" s="7"/>
      <c r="M481" s="7"/>
      <c r="N481" s="7"/>
      <c r="O481" s="116"/>
      <c r="P481" s="8"/>
      <c r="Q481" s="8"/>
      <c r="R481" s="59"/>
      <c r="S481" s="6"/>
      <c r="T481" s="6"/>
    </row>
    <row r="482" spans="1:20" x14ac:dyDescent="0.3">
      <c r="A482" s="8"/>
      <c r="B482" s="67"/>
      <c r="C482" s="3"/>
      <c r="D482" s="3"/>
      <c r="E482" s="3"/>
      <c r="F482" s="3"/>
      <c r="G482" s="3"/>
      <c r="H482" s="3"/>
      <c r="I482" s="3"/>
      <c r="J482" s="3"/>
      <c r="K482" s="3"/>
      <c r="L482" s="7"/>
      <c r="M482" s="7"/>
      <c r="N482" s="7"/>
      <c r="O482" s="116"/>
      <c r="P482" s="8"/>
      <c r="Q482" s="8"/>
      <c r="R482" s="59"/>
      <c r="S482" s="6"/>
      <c r="T482" s="6"/>
    </row>
    <row r="483" spans="1:20" x14ac:dyDescent="0.3">
      <c r="A483" s="8"/>
      <c r="B483" s="67"/>
      <c r="C483" s="3"/>
      <c r="D483" s="3"/>
      <c r="E483" s="3"/>
      <c r="F483" s="3"/>
      <c r="G483" s="3"/>
      <c r="H483" s="3"/>
      <c r="I483" s="3"/>
      <c r="J483" s="3"/>
      <c r="K483" s="3"/>
      <c r="L483" s="7"/>
      <c r="M483" s="7"/>
      <c r="N483" s="7"/>
      <c r="O483" s="116"/>
      <c r="P483" s="8"/>
      <c r="Q483" s="8"/>
      <c r="R483" s="59"/>
      <c r="S483" s="6"/>
      <c r="T483" s="6"/>
    </row>
    <row r="484" spans="1:20" x14ac:dyDescent="0.3">
      <c r="A484" s="8"/>
      <c r="B484" s="67"/>
      <c r="C484" s="64"/>
      <c r="D484" s="3"/>
      <c r="E484" s="64"/>
      <c r="F484" s="3"/>
      <c r="G484" s="3"/>
      <c r="H484" s="3"/>
      <c r="I484" s="3"/>
      <c r="J484" s="3"/>
      <c r="K484" s="3"/>
      <c r="L484" s="7"/>
      <c r="M484" s="7"/>
      <c r="N484" s="7"/>
      <c r="O484" s="116"/>
      <c r="P484" s="8"/>
      <c r="Q484" s="8"/>
      <c r="R484" s="59"/>
      <c r="S484" s="6"/>
      <c r="T484" s="6"/>
    </row>
    <row r="485" spans="1:20" x14ac:dyDescent="0.3">
      <c r="A485" s="8"/>
      <c r="B485" s="67"/>
      <c r="C485" s="3"/>
      <c r="D485" s="3"/>
      <c r="E485" s="3"/>
      <c r="F485" s="3"/>
      <c r="G485" s="3"/>
      <c r="H485" s="3"/>
      <c r="I485" s="3"/>
      <c r="J485" s="3"/>
      <c r="K485" s="3"/>
      <c r="L485" s="7"/>
      <c r="M485" s="7"/>
      <c r="N485" s="7"/>
      <c r="O485" s="116"/>
      <c r="P485" s="8"/>
      <c r="Q485" s="8"/>
      <c r="R485" s="59"/>
      <c r="S485" s="6"/>
      <c r="T485" s="6"/>
    </row>
    <row r="486" spans="1:20" x14ac:dyDescent="0.3">
      <c r="A486" s="6"/>
      <c r="B486" s="6"/>
      <c r="C486" s="3"/>
      <c r="D486" s="3"/>
      <c r="E486" s="3"/>
      <c r="F486" s="3"/>
      <c r="G486" s="3"/>
      <c r="H486" s="3"/>
      <c r="I486" s="3"/>
      <c r="J486" s="3"/>
      <c r="K486" s="3"/>
      <c r="L486" s="6"/>
      <c r="M486" s="6"/>
      <c r="N486" s="6"/>
      <c r="O486" s="58"/>
      <c r="P486" s="8"/>
      <c r="Q486" s="8"/>
      <c r="R486" s="8"/>
      <c r="S486" s="6"/>
      <c r="T486" s="6"/>
    </row>
    <row r="487" spans="1:20" x14ac:dyDescent="0.3">
      <c r="A487" s="6"/>
      <c r="B487" s="41"/>
      <c r="C487" s="44"/>
      <c r="D487" s="44"/>
      <c r="E487" s="44"/>
      <c r="F487" s="44"/>
      <c r="G487" s="44"/>
      <c r="H487" s="44"/>
      <c r="I487" s="44"/>
      <c r="J487" s="44"/>
      <c r="K487" s="44"/>
      <c r="L487" s="7"/>
      <c r="M487" s="58"/>
      <c r="N487" s="7"/>
      <c r="O487" s="58"/>
      <c r="P487" s="8"/>
      <c r="Q487" s="8"/>
      <c r="R487" s="15"/>
      <c r="S487" s="63"/>
      <c r="T487" s="6"/>
    </row>
    <row r="489" spans="1:20" x14ac:dyDescent="0.3">
      <c r="O489" s="419"/>
      <c r="P489" s="419"/>
      <c r="Q489" s="419"/>
      <c r="R489" s="419"/>
      <c r="S489" s="419"/>
      <c r="T489" s="419"/>
    </row>
    <row r="490" spans="1:20" x14ac:dyDescent="0.3">
      <c r="O490" s="419"/>
      <c r="P490" s="419"/>
      <c r="Q490" s="419"/>
      <c r="R490" s="419"/>
      <c r="S490" s="419"/>
      <c r="T490" s="419"/>
    </row>
    <row r="491" spans="1:20" x14ac:dyDescent="0.3">
      <c r="A491" s="83"/>
      <c r="B491" s="82"/>
    </row>
    <row r="492" spans="1:20" x14ac:dyDescent="0.3">
      <c r="A492" s="83"/>
      <c r="B492" s="82"/>
    </row>
    <row r="493" spans="1:20" x14ac:dyDescent="0.3">
      <c r="O493" s="428"/>
      <c r="P493" s="428"/>
      <c r="Q493" s="428"/>
      <c r="R493" s="428"/>
      <c r="S493" s="428"/>
      <c r="T493" s="428"/>
    </row>
    <row r="494" spans="1:20" x14ac:dyDescent="0.3">
      <c r="O494" s="419"/>
      <c r="P494" s="419"/>
      <c r="Q494" s="419"/>
      <c r="R494" s="419"/>
      <c r="S494" s="419"/>
      <c r="T494" s="419"/>
    </row>
  </sheetData>
  <mergeCells count="265">
    <mergeCell ref="O489:T489"/>
    <mergeCell ref="O490:T490"/>
    <mergeCell ref="O493:T493"/>
    <mergeCell ref="O494:T494"/>
    <mergeCell ref="H470:K470"/>
    <mergeCell ref="L470:M470"/>
    <mergeCell ref="N470:O470"/>
    <mergeCell ref="R470:S470"/>
    <mergeCell ref="L471:M471"/>
    <mergeCell ref="N471:O471"/>
    <mergeCell ref="A461:T461"/>
    <mergeCell ref="A462:T462"/>
    <mergeCell ref="A469:A474"/>
    <mergeCell ref="B469:B474"/>
    <mergeCell ref="D469:K469"/>
    <mergeCell ref="L469:M469"/>
    <mergeCell ref="N469:O469"/>
    <mergeCell ref="R469:S469"/>
    <mergeCell ref="T469:T474"/>
    <mergeCell ref="D470:G470"/>
    <mergeCell ref="L472:M472"/>
    <mergeCell ref="N472:O472"/>
    <mergeCell ref="O326:T326"/>
    <mergeCell ref="O367:T367"/>
    <mergeCell ref="O407:T407"/>
    <mergeCell ref="O448:T448"/>
    <mergeCell ref="O74:T74"/>
    <mergeCell ref="O116:T116"/>
    <mergeCell ref="O159:T159"/>
    <mergeCell ref="O199:T199"/>
    <mergeCell ref="O242:T242"/>
    <mergeCell ref="O285:T285"/>
    <mergeCell ref="O75:T75"/>
    <mergeCell ref="O78:T78"/>
    <mergeCell ref="O79:T79"/>
    <mergeCell ref="A88:T88"/>
    <mergeCell ref="A89:T89"/>
    <mergeCell ref="A96:A101"/>
    <mergeCell ref="B96:B101"/>
    <mergeCell ref="D96:K96"/>
    <mergeCell ref="L96:M96"/>
    <mergeCell ref="N96:O96"/>
    <mergeCell ref="R96:S96"/>
    <mergeCell ref="T96:T101"/>
    <mergeCell ref="D97:G97"/>
    <mergeCell ref="H97:K97"/>
    <mergeCell ref="A3:T3"/>
    <mergeCell ref="A4:T4"/>
    <mergeCell ref="A10:A15"/>
    <mergeCell ref="B10:B15"/>
    <mergeCell ref="D10:K10"/>
    <mergeCell ref="L10:M10"/>
    <mergeCell ref="N10:O10"/>
    <mergeCell ref="R10:S10"/>
    <mergeCell ref="T10:T15"/>
    <mergeCell ref="D11:G11"/>
    <mergeCell ref="H11:K11"/>
    <mergeCell ref="L11:M11"/>
    <mergeCell ref="N11:O11"/>
    <mergeCell ref="R11:S11"/>
    <mergeCell ref="L12:M12"/>
    <mergeCell ref="N12:O12"/>
    <mergeCell ref="L13:M13"/>
    <mergeCell ref="N13:O13"/>
    <mergeCell ref="O37:T37"/>
    <mergeCell ref="O40:T40"/>
    <mergeCell ref="O41:T41"/>
    <mergeCell ref="A46:T46"/>
    <mergeCell ref="O36:T36"/>
    <mergeCell ref="A47:T47"/>
    <mergeCell ref="A54:A59"/>
    <mergeCell ref="B54:B59"/>
    <mergeCell ref="D54:K54"/>
    <mergeCell ref="L54:M54"/>
    <mergeCell ref="N54:O54"/>
    <mergeCell ref="R54:S54"/>
    <mergeCell ref="T54:T59"/>
    <mergeCell ref="D55:G55"/>
    <mergeCell ref="H55:K55"/>
    <mergeCell ref="L55:M55"/>
    <mergeCell ref="N55:O55"/>
    <mergeCell ref="R55:S55"/>
    <mergeCell ref="L56:M56"/>
    <mergeCell ref="N56:O56"/>
    <mergeCell ref="L57:M57"/>
    <mergeCell ref="N57:O57"/>
    <mergeCell ref="L97:M97"/>
    <mergeCell ref="N97:O97"/>
    <mergeCell ref="R97:S97"/>
    <mergeCell ref="L98:M98"/>
    <mergeCell ref="N98:O98"/>
    <mergeCell ref="L99:M99"/>
    <mergeCell ref="N99:O99"/>
    <mergeCell ref="O117:T117"/>
    <mergeCell ref="O120:T120"/>
    <mergeCell ref="O121:T121"/>
    <mergeCell ref="A130:T130"/>
    <mergeCell ref="A131:T131"/>
    <mergeCell ref="A138:A143"/>
    <mergeCell ref="B138:B143"/>
    <mergeCell ref="D138:K138"/>
    <mergeCell ref="L138:M138"/>
    <mergeCell ref="N138:O138"/>
    <mergeCell ref="R138:S138"/>
    <mergeCell ref="T138:T143"/>
    <mergeCell ref="D139:G139"/>
    <mergeCell ref="H139:K139"/>
    <mergeCell ref="L139:M139"/>
    <mergeCell ref="N139:O139"/>
    <mergeCell ref="R139:S139"/>
    <mergeCell ref="L140:M140"/>
    <mergeCell ref="N140:O140"/>
    <mergeCell ref="L141:M141"/>
    <mergeCell ref="N141:O141"/>
    <mergeCell ref="O160:T160"/>
    <mergeCell ref="O163:T163"/>
    <mergeCell ref="O164:T164"/>
    <mergeCell ref="A171:T171"/>
    <mergeCell ref="A172:T172"/>
    <mergeCell ref="A179:A184"/>
    <mergeCell ref="B179:B184"/>
    <mergeCell ref="D179:K179"/>
    <mergeCell ref="L179:M179"/>
    <mergeCell ref="N179:O179"/>
    <mergeCell ref="R179:S179"/>
    <mergeCell ref="T179:T184"/>
    <mergeCell ref="D180:G180"/>
    <mergeCell ref="H180:K180"/>
    <mergeCell ref="L180:M180"/>
    <mergeCell ref="N180:O180"/>
    <mergeCell ref="R180:S180"/>
    <mergeCell ref="L181:M181"/>
    <mergeCell ref="N181:O181"/>
    <mergeCell ref="L182:M182"/>
    <mergeCell ref="N182:O182"/>
    <mergeCell ref="O200:T200"/>
    <mergeCell ref="O203:T203"/>
    <mergeCell ref="O204:T204"/>
    <mergeCell ref="A214:T214"/>
    <mergeCell ref="A215:T215"/>
    <mergeCell ref="A222:A227"/>
    <mergeCell ref="B222:B227"/>
    <mergeCell ref="D222:K222"/>
    <mergeCell ref="L222:M222"/>
    <mergeCell ref="N222:O222"/>
    <mergeCell ref="R222:S222"/>
    <mergeCell ref="T222:T227"/>
    <mergeCell ref="D223:G223"/>
    <mergeCell ref="H223:K223"/>
    <mergeCell ref="L223:M223"/>
    <mergeCell ref="N223:O223"/>
    <mergeCell ref="R223:S223"/>
    <mergeCell ref="L224:M224"/>
    <mergeCell ref="N224:O224"/>
    <mergeCell ref="L225:M225"/>
    <mergeCell ref="N225:O225"/>
    <mergeCell ref="O243:T243"/>
    <mergeCell ref="O246:T246"/>
    <mergeCell ref="O247:T247"/>
    <mergeCell ref="A257:T257"/>
    <mergeCell ref="A258:T258"/>
    <mergeCell ref="A265:A270"/>
    <mergeCell ref="B265:B270"/>
    <mergeCell ref="D265:K265"/>
    <mergeCell ref="L265:M265"/>
    <mergeCell ref="N265:O265"/>
    <mergeCell ref="R265:S265"/>
    <mergeCell ref="T265:T270"/>
    <mergeCell ref="D266:G266"/>
    <mergeCell ref="H266:K266"/>
    <mergeCell ref="L266:M266"/>
    <mergeCell ref="N266:O266"/>
    <mergeCell ref="R266:S266"/>
    <mergeCell ref="L267:M267"/>
    <mergeCell ref="N267:O267"/>
    <mergeCell ref="L268:M268"/>
    <mergeCell ref="N268:O268"/>
    <mergeCell ref="O286:T286"/>
    <mergeCell ref="O289:T289"/>
    <mergeCell ref="O290:T290"/>
    <mergeCell ref="A298:T298"/>
    <mergeCell ref="A299:T299"/>
    <mergeCell ref="A285:B285"/>
    <mergeCell ref="A306:A311"/>
    <mergeCell ref="B306:B311"/>
    <mergeCell ref="D306:K306"/>
    <mergeCell ref="L306:M306"/>
    <mergeCell ref="N306:O306"/>
    <mergeCell ref="R306:S306"/>
    <mergeCell ref="T306:T311"/>
    <mergeCell ref="D307:G307"/>
    <mergeCell ref="H307:K307"/>
    <mergeCell ref="L307:M307"/>
    <mergeCell ref="N307:O307"/>
    <mergeCell ref="R307:S307"/>
    <mergeCell ref="L308:M308"/>
    <mergeCell ref="N308:O308"/>
    <mergeCell ref="L309:M309"/>
    <mergeCell ref="N309:O309"/>
    <mergeCell ref="O327:T327"/>
    <mergeCell ref="O330:T330"/>
    <mergeCell ref="O331:T331"/>
    <mergeCell ref="A339:T339"/>
    <mergeCell ref="A340:T340"/>
    <mergeCell ref="A347:A352"/>
    <mergeCell ref="B347:B352"/>
    <mergeCell ref="D347:K347"/>
    <mergeCell ref="L347:M347"/>
    <mergeCell ref="N347:O347"/>
    <mergeCell ref="R347:S347"/>
    <mergeCell ref="T347:T352"/>
    <mergeCell ref="D348:G348"/>
    <mergeCell ref="H348:K348"/>
    <mergeCell ref="L348:M348"/>
    <mergeCell ref="N348:O348"/>
    <mergeCell ref="R348:S348"/>
    <mergeCell ref="L349:M349"/>
    <mergeCell ref="N349:O349"/>
    <mergeCell ref="L350:M350"/>
    <mergeCell ref="N350:O350"/>
    <mergeCell ref="O368:T368"/>
    <mergeCell ref="O371:T371"/>
    <mergeCell ref="O372:T372"/>
    <mergeCell ref="A379:T379"/>
    <mergeCell ref="A380:T380"/>
    <mergeCell ref="A387:A392"/>
    <mergeCell ref="B387:B392"/>
    <mergeCell ref="D387:K387"/>
    <mergeCell ref="L387:M387"/>
    <mergeCell ref="N387:O387"/>
    <mergeCell ref="R387:S387"/>
    <mergeCell ref="T387:T392"/>
    <mergeCell ref="D388:G388"/>
    <mergeCell ref="H388:K388"/>
    <mergeCell ref="L388:M388"/>
    <mergeCell ref="N388:O388"/>
    <mergeCell ref="R388:S388"/>
    <mergeCell ref="L389:M389"/>
    <mergeCell ref="N389:O389"/>
    <mergeCell ref="L390:M390"/>
    <mergeCell ref="N390:O390"/>
    <mergeCell ref="O449:T449"/>
    <mergeCell ref="O452:T452"/>
    <mergeCell ref="O453:T453"/>
    <mergeCell ref="R428:S428"/>
    <mergeCell ref="T428:T433"/>
    <mergeCell ref="N428:O428"/>
    <mergeCell ref="L431:M431"/>
    <mergeCell ref="O408:T408"/>
    <mergeCell ref="O411:T411"/>
    <mergeCell ref="O412:T412"/>
    <mergeCell ref="A420:T420"/>
    <mergeCell ref="A421:T421"/>
    <mergeCell ref="A428:A433"/>
    <mergeCell ref="B428:B433"/>
    <mergeCell ref="D428:K428"/>
    <mergeCell ref="L428:M428"/>
    <mergeCell ref="D429:G429"/>
    <mergeCell ref="H429:K429"/>
    <mergeCell ref="L429:M429"/>
    <mergeCell ref="N429:O429"/>
    <mergeCell ref="R429:S429"/>
    <mergeCell ref="L430:M430"/>
    <mergeCell ref="N430:O430"/>
    <mergeCell ref="N431:O431"/>
  </mergeCells>
  <pageMargins left="0.41" right="0.45" top="0.5" bottom="0.5" header="0.3" footer="0.3"/>
  <pageSetup paperSize="5" scale="80" orientation="landscape" horizontalDpi="4294967293" verticalDpi="4294967293" r:id="rId1"/>
  <rowBreaks count="11" manualBreakCount="11">
    <brk id="43" max="22" man="1"/>
    <brk id="85" max="22" man="1"/>
    <brk id="127" max="22" man="1"/>
    <brk id="169" max="22" man="1"/>
    <brk id="211" max="23" man="1"/>
    <brk id="254" max="23" man="1"/>
    <brk id="295" max="23" man="1"/>
    <brk id="336" max="23" man="1"/>
    <brk id="376" max="23" man="1"/>
    <brk id="417" max="23" man="1"/>
    <brk id="459" max="23" man="1"/>
  </rowBreaks>
  <colBreaks count="1" manualBreakCount="1">
    <brk id="20" max="561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</sheetPr>
  <dimension ref="A1:X452"/>
  <sheetViews>
    <sheetView view="pageBreakPreview" topLeftCell="A86" zoomScale="80" zoomScaleNormal="100" zoomScaleSheetLayoutView="80" workbookViewId="0">
      <selection activeCell="O110" sqref="O110"/>
    </sheetView>
  </sheetViews>
  <sheetFormatPr defaultColWidth="9.140625" defaultRowHeight="16.5" x14ac:dyDescent="0.3"/>
  <cols>
    <col min="1" max="1" width="3.85546875" style="16" customWidth="1"/>
    <col min="2" max="2" width="24.28515625" style="16" customWidth="1"/>
    <col min="3" max="3" width="9.7109375" style="16" bestFit="1" customWidth="1"/>
    <col min="4" max="4" width="6.5703125" style="16" customWidth="1"/>
    <col min="5" max="5" width="7.28515625" style="16" customWidth="1"/>
    <col min="6" max="6" width="7" style="16" customWidth="1"/>
    <col min="7" max="7" width="9.7109375" style="16" bestFit="1" customWidth="1"/>
    <col min="8" max="8" width="9.42578125" style="16" bestFit="1" customWidth="1"/>
    <col min="9" max="9" width="9.5703125" style="16" bestFit="1" customWidth="1"/>
    <col min="10" max="10" width="7.42578125" style="16" customWidth="1"/>
    <col min="11" max="11" width="9.7109375" style="16" bestFit="1" customWidth="1"/>
    <col min="12" max="12" width="13.42578125" style="16" customWidth="1"/>
    <col min="13" max="13" width="10.5703125" style="16" bestFit="1" customWidth="1"/>
    <col min="14" max="14" width="14.42578125" style="16" bestFit="1" customWidth="1"/>
    <col min="15" max="15" width="11" style="16" customWidth="1"/>
    <col min="16" max="17" width="12" style="70" customWidth="1"/>
    <col min="18" max="18" width="8.42578125" style="16" customWidth="1"/>
    <col min="19" max="19" width="5.85546875" style="16" customWidth="1"/>
    <col min="20" max="20" width="6.28515625" style="16" customWidth="1"/>
    <col min="21" max="16384" width="9.140625" style="16"/>
  </cols>
  <sheetData>
    <row r="1" spans="1:20" x14ac:dyDescent="0.3">
      <c r="A1" s="16" t="s">
        <v>94</v>
      </c>
    </row>
    <row r="2" spans="1:20" x14ac:dyDescent="0.3">
      <c r="L2" s="17"/>
    </row>
    <row r="3" spans="1:20" x14ac:dyDescent="0.3">
      <c r="A3" s="441" t="s">
        <v>95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460"/>
      <c r="S3" s="460"/>
      <c r="T3" s="447"/>
    </row>
    <row r="4" spans="1:20" x14ac:dyDescent="0.3">
      <c r="A4" s="444" t="s">
        <v>4</v>
      </c>
      <c r="B4" s="461"/>
      <c r="C4" s="461"/>
      <c r="D4" s="461"/>
      <c r="E4" s="461"/>
      <c r="F4" s="461"/>
      <c r="G4" s="461"/>
      <c r="H4" s="461"/>
      <c r="I4" s="461"/>
      <c r="J4" s="461"/>
      <c r="K4" s="461"/>
      <c r="L4" s="461"/>
      <c r="M4" s="461"/>
      <c r="N4" s="461"/>
      <c r="O4" s="461"/>
      <c r="P4" s="461"/>
      <c r="Q4" s="461"/>
      <c r="R4" s="461"/>
      <c r="S4" s="461"/>
      <c r="T4" s="445"/>
    </row>
    <row r="5" spans="1:20" x14ac:dyDescent="0.3">
      <c r="N5" s="18"/>
    </row>
    <row r="6" spans="1:20" x14ac:dyDescent="0.3">
      <c r="A6" s="19" t="s">
        <v>9</v>
      </c>
      <c r="B6" s="19"/>
      <c r="C6" s="19" t="s">
        <v>238</v>
      </c>
      <c r="D6" s="19"/>
      <c r="L6" s="20"/>
      <c r="N6" s="20"/>
      <c r="Q6" s="70" t="s">
        <v>42</v>
      </c>
      <c r="S6" s="16" t="s">
        <v>449</v>
      </c>
    </row>
    <row r="7" spans="1:20" x14ac:dyDescent="0.3">
      <c r="A7" s="16" t="s">
        <v>6</v>
      </c>
      <c r="C7" s="16" t="s">
        <v>99</v>
      </c>
      <c r="Q7" s="70" t="s">
        <v>43</v>
      </c>
      <c r="S7" s="16" t="s">
        <v>45</v>
      </c>
    </row>
    <row r="8" spans="1:20" x14ac:dyDescent="0.3">
      <c r="A8" s="16" t="s">
        <v>7</v>
      </c>
      <c r="C8" s="16" t="s">
        <v>41</v>
      </c>
      <c r="Q8" s="70" t="s">
        <v>44</v>
      </c>
      <c r="S8" s="16" t="s">
        <v>455</v>
      </c>
    </row>
    <row r="10" spans="1:20" x14ac:dyDescent="0.3">
      <c r="A10" s="424" t="s">
        <v>8</v>
      </c>
      <c r="B10" s="424" t="s">
        <v>90</v>
      </c>
      <c r="C10" s="22" t="s">
        <v>10</v>
      </c>
      <c r="D10" s="433" t="s">
        <v>15</v>
      </c>
      <c r="E10" s="422"/>
      <c r="F10" s="422"/>
      <c r="G10" s="422"/>
      <c r="H10" s="422"/>
      <c r="I10" s="422"/>
      <c r="J10" s="422"/>
      <c r="K10" s="423"/>
      <c r="L10" s="431" t="s">
        <v>28</v>
      </c>
      <c r="M10" s="432"/>
      <c r="N10" s="431" t="s">
        <v>28</v>
      </c>
      <c r="O10" s="432"/>
      <c r="P10" s="22"/>
      <c r="Q10" s="381"/>
      <c r="R10" s="421" t="s">
        <v>35</v>
      </c>
      <c r="S10" s="427"/>
      <c r="T10" s="424" t="s">
        <v>39</v>
      </c>
    </row>
    <row r="11" spans="1:20" x14ac:dyDescent="0.3">
      <c r="A11" s="425"/>
      <c r="B11" s="425"/>
      <c r="C11" s="24" t="s">
        <v>11</v>
      </c>
      <c r="D11" s="421" t="s">
        <v>16</v>
      </c>
      <c r="E11" s="422"/>
      <c r="F11" s="422"/>
      <c r="G11" s="423"/>
      <c r="H11" s="433" t="s">
        <v>23</v>
      </c>
      <c r="I11" s="422"/>
      <c r="J11" s="422"/>
      <c r="K11" s="423"/>
      <c r="L11" s="434" t="s">
        <v>29</v>
      </c>
      <c r="M11" s="435"/>
      <c r="N11" s="434" t="s">
        <v>29</v>
      </c>
      <c r="O11" s="435"/>
      <c r="P11" s="24"/>
      <c r="Q11" s="26" t="s">
        <v>416</v>
      </c>
      <c r="R11" s="429" t="s">
        <v>36</v>
      </c>
      <c r="S11" s="430"/>
      <c r="T11" s="425"/>
    </row>
    <row r="12" spans="1:20" x14ac:dyDescent="0.3">
      <c r="A12" s="425"/>
      <c r="B12" s="425"/>
      <c r="C12" s="26" t="s">
        <v>12</v>
      </c>
      <c r="D12" s="23"/>
      <c r="E12" s="27"/>
      <c r="F12" s="23"/>
      <c r="G12" s="23"/>
      <c r="H12" s="23"/>
      <c r="I12" s="23"/>
      <c r="J12" s="23"/>
      <c r="K12" s="23"/>
      <c r="L12" s="421" t="s">
        <v>30</v>
      </c>
      <c r="M12" s="427"/>
      <c r="N12" s="421" t="s">
        <v>30</v>
      </c>
      <c r="O12" s="427"/>
      <c r="P12" s="24" t="s">
        <v>34</v>
      </c>
      <c r="Q12" s="24" t="s">
        <v>417</v>
      </c>
      <c r="R12" s="22"/>
      <c r="S12" s="22"/>
      <c r="T12" s="425"/>
    </row>
    <row r="13" spans="1:20" x14ac:dyDescent="0.3">
      <c r="A13" s="425"/>
      <c r="B13" s="425"/>
      <c r="C13" s="26" t="s">
        <v>13</v>
      </c>
      <c r="D13" s="24" t="s">
        <v>17</v>
      </c>
      <c r="E13" s="28" t="s">
        <v>17</v>
      </c>
      <c r="F13" s="24" t="s">
        <v>20</v>
      </c>
      <c r="G13" s="24" t="s">
        <v>22</v>
      </c>
      <c r="H13" s="24" t="s">
        <v>24</v>
      </c>
      <c r="I13" s="24" t="s">
        <v>25</v>
      </c>
      <c r="J13" s="24" t="s">
        <v>26</v>
      </c>
      <c r="K13" s="24" t="s">
        <v>22</v>
      </c>
      <c r="L13" s="429" t="s">
        <v>14</v>
      </c>
      <c r="M13" s="430"/>
      <c r="N13" s="429" t="s">
        <v>33</v>
      </c>
      <c r="O13" s="430"/>
      <c r="P13" s="24" t="s">
        <v>28</v>
      </c>
      <c r="Q13" s="24" t="s">
        <v>418</v>
      </c>
      <c r="R13" s="24" t="s">
        <v>37</v>
      </c>
      <c r="S13" s="24" t="s">
        <v>38</v>
      </c>
      <c r="T13" s="425"/>
    </row>
    <row r="14" spans="1:20" x14ac:dyDescent="0.3">
      <c r="A14" s="425"/>
      <c r="B14" s="425"/>
      <c r="C14" s="26" t="s">
        <v>14</v>
      </c>
      <c r="D14" s="24" t="s">
        <v>18</v>
      </c>
      <c r="E14" s="28" t="s">
        <v>19</v>
      </c>
      <c r="F14" s="24" t="s">
        <v>21</v>
      </c>
      <c r="G14" s="24"/>
      <c r="H14" s="24"/>
      <c r="I14" s="24"/>
      <c r="J14" s="24" t="s">
        <v>27</v>
      </c>
      <c r="K14" s="24"/>
      <c r="L14" s="22" t="s">
        <v>22</v>
      </c>
      <c r="M14" s="22" t="s">
        <v>31</v>
      </c>
      <c r="N14" s="22" t="s">
        <v>22</v>
      </c>
      <c r="O14" s="22" t="s">
        <v>31</v>
      </c>
      <c r="P14" s="24"/>
      <c r="Q14" s="24"/>
      <c r="R14" s="25"/>
      <c r="S14" s="25"/>
      <c r="T14" s="425"/>
    </row>
    <row r="15" spans="1:20" x14ac:dyDescent="0.3">
      <c r="A15" s="426"/>
      <c r="B15" s="426"/>
      <c r="C15" s="29"/>
      <c r="D15" s="30"/>
      <c r="E15" s="31"/>
      <c r="F15" s="30"/>
      <c r="G15" s="30"/>
      <c r="H15" s="30"/>
      <c r="I15" s="30"/>
      <c r="J15" s="30"/>
      <c r="K15" s="30"/>
      <c r="L15" s="32" t="s">
        <v>29</v>
      </c>
      <c r="M15" s="33" t="s">
        <v>32</v>
      </c>
      <c r="N15" s="32" t="s">
        <v>29</v>
      </c>
      <c r="O15" s="33" t="s">
        <v>32</v>
      </c>
      <c r="P15" s="33"/>
      <c r="Q15" s="33"/>
      <c r="R15" s="30"/>
      <c r="S15" s="30"/>
      <c r="T15" s="426"/>
    </row>
    <row r="16" spans="1:20" x14ac:dyDescent="0.3">
      <c r="A16" s="8">
        <v>1</v>
      </c>
      <c r="B16" s="8">
        <v>2</v>
      </c>
      <c r="C16" s="8">
        <v>3</v>
      </c>
      <c r="D16" s="8">
        <v>4</v>
      </c>
      <c r="E16" s="8">
        <v>5</v>
      </c>
      <c r="F16" s="8">
        <v>6</v>
      </c>
      <c r="G16" s="8" t="s">
        <v>0</v>
      </c>
      <c r="H16" s="8">
        <v>8</v>
      </c>
      <c r="I16" s="8">
        <v>9</v>
      </c>
      <c r="J16" s="8">
        <v>10</v>
      </c>
      <c r="K16" s="8" t="s">
        <v>1</v>
      </c>
      <c r="L16" s="8">
        <v>12</v>
      </c>
      <c r="M16" s="8">
        <v>13</v>
      </c>
      <c r="N16" s="8">
        <v>14</v>
      </c>
      <c r="O16" s="8">
        <v>15</v>
      </c>
      <c r="P16" s="8">
        <v>16</v>
      </c>
      <c r="Q16" s="8"/>
      <c r="R16" s="8">
        <v>17</v>
      </c>
      <c r="S16" s="8">
        <v>18</v>
      </c>
      <c r="T16" s="8">
        <v>19</v>
      </c>
    </row>
    <row r="17" spans="1:20" x14ac:dyDescent="0.3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7"/>
      <c r="P17" s="8"/>
      <c r="Q17" s="8"/>
      <c r="R17" s="6"/>
      <c r="S17" s="6"/>
      <c r="T17" s="6"/>
    </row>
    <row r="18" spans="1:20" x14ac:dyDescent="0.3">
      <c r="A18" s="6">
        <v>1</v>
      </c>
      <c r="B18" s="6" t="s">
        <v>47</v>
      </c>
      <c r="C18" s="13">
        <f>C68</f>
        <v>15</v>
      </c>
      <c r="D18" s="55">
        <v>0</v>
      </c>
      <c r="E18" s="13">
        <f>E68</f>
        <v>0</v>
      </c>
      <c r="F18" s="55">
        <v>0</v>
      </c>
      <c r="G18" s="13">
        <f>G68</f>
        <v>15</v>
      </c>
      <c r="H18" s="13">
        <f>H68</f>
        <v>5</v>
      </c>
      <c r="I18" s="13">
        <f>I68</f>
        <v>10</v>
      </c>
      <c r="J18" s="6"/>
      <c r="K18" s="13">
        <f>K68</f>
        <v>15</v>
      </c>
      <c r="L18" s="7">
        <f>L68</f>
        <v>40000</v>
      </c>
      <c r="M18" s="7">
        <f>M68</f>
        <v>4000</v>
      </c>
      <c r="N18" s="7">
        <f>N68</f>
        <v>43000</v>
      </c>
      <c r="O18" s="7">
        <f>O68</f>
        <v>4250</v>
      </c>
      <c r="P18" s="8" t="s">
        <v>63</v>
      </c>
      <c r="Q18" s="282">
        <f>Q68</f>
        <v>1000</v>
      </c>
      <c r="R18" s="63">
        <f>R68</f>
        <v>14</v>
      </c>
      <c r="S18" s="62"/>
      <c r="T18" s="6"/>
    </row>
    <row r="19" spans="1:20" x14ac:dyDescent="0.3">
      <c r="A19" s="6">
        <v>2</v>
      </c>
      <c r="B19" s="6" t="s">
        <v>48</v>
      </c>
      <c r="C19" s="13">
        <f>C111</f>
        <v>1947</v>
      </c>
      <c r="D19" s="13">
        <f>D111</f>
        <v>0</v>
      </c>
      <c r="E19" s="13">
        <f>E111</f>
        <v>0</v>
      </c>
      <c r="F19" s="13">
        <f>F111</f>
        <v>0</v>
      </c>
      <c r="G19" s="13">
        <f t="shared" ref="G19:O19" si="0">G111</f>
        <v>1947</v>
      </c>
      <c r="H19" s="13">
        <f t="shared" si="0"/>
        <v>336</v>
      </c>
      <c r="I19" s="13">
        <f t="shared" si="0"/>
        <v>1574</v>
      </c>
      <c r="J19" s="13">
        <f t="shared" si="0"/>
        <v>37</v>
      </c>
      <c r="K19" s="13">
        <f>K111</f>
        <v>1947</v>
      </c>
      <c r="L19" s="7">
        <f t="shared" si="0"/>
        <v>1266560</v>
      </c>
      <c r="M19" s="13">
        <f t="shared" si="0"/>
        <v>796</v>
      </c>
      <c r="N19" s="7">
        <f t="shared" si="0"/>
        <v>1246340</v>
      </c>
      <c r="O19" s="7">
        <f t="shared" si="0"/>
        <v>786</v>
      </c>
      <c r="P19" s="8" t="s">
        <v>64</v>
      </c>
      <c r="Q19" s="8">
        <f>Q111</f>
        <v>8000</v>
      </c>
      <c r="R19" s="63">
        <f>R111</f>
        <v>1225</v>
      </c>
      <c r="S19" s="62"/>
      <c r="T19" s="6"/>
    </row>
    <row r="20" spans="1:20" x14ac:dyDescent="0.3">
      <c r="A20" s="6">
        <v>3</v>
      </c>
      <c r="B20" s="6" t="s">
        <v>49</v>
      </c>
      <c r="C20" s="13">
        <f>C155</f>
        <v>1925</v>
      </c>
      <c r="D20" s="55">
        <v>0</v>
      </c>
      <c r="E20" s="55">
        <v>0</v>
      </c>
      <c r="F20" s="55">
        <v>0</v>
      </c>
      <c r="G20" s="13">
        <f t="shared" ref="G20:O20" si="1">G155</f>
        <v>1925</v>
      </c>
      <c r="H20" s="13">
        <f t="shared" si="1"/>
        <v>308.89999999999998</v>
      </c>
      <c r="I20" s="13">
        <f t="shared" si="1"/>
        <v>1419</v>
      </c>
      <c r="J20" s="13">
        <f t="shared" si="1"/>
        <v>197.1</v>
      </c>
      <c r="K20" s="13">
        <f>K155</f>
        <v>1925</v>
      </c>
      <c r="L20" s="7">
        <f t="shared" si="1"/>
        <v>1077800</v>
      </c>
      <c r="M20" s="13">
        <f t="shared" si="1"/>
        <v>760</v>
      </c>
      <c r="N20" s="7">
        <f t="shared" si="1"/>
        <v>851400</v>
      </c>
      <c r="O20" s="7">
        <f t="shared" si="1"/>
        <v>600</v>
      </c>
      <c r="P20" s="8" t="s">
        <v>65</v>
      </c>
      <c r="Q20" s="8">
        <f>Q155</f>
        <v>38000</v>
      </c>
      <c r="R20" s="63">
        <f>R155</f>
        <v>1634</v>
      </c>
      <c r="S20" s="62"/>
      <c r="T20" s="6"/>
    </row>
    <row r="21" spans="1:20" x14ac:dyDescent="0.3">
      <c r="A21" s="6">
        <v>4</v>
      </c>
      <c r="B21" s="6" t="s">
        <v>50</v>
      </c>
      <c r="C21" s="55">
        <v>0</v>
      </c>
      <c r="D21" s="55">
        <v>0</v>
      </c>
      <c r="E21" s="55">
        <v>0</v>
      </c>
      <c r="F21" s="55">
        <v>0</v>
      </c>
      <c r="G21" s="55">
        <v>0</v>
      </c>
      <c r="H21" s="55">
        <v>0</v>
      </c>
      <c r="I21" s="55">
        <v>0</v>
      </c>
      <c r="J21" s="55">
        <v>0</v>
      </c>
      <c r="K21" s="6"/>
      <c r="L21" s="55">
        <v>0</v>
      </c>
      <c r="M21" s="55">
        <v>0</v>
      </c>
      <c r="N21" s="56">
        <v>0</v>
      </c>
      <c r="O21" s="55">
        <v>0</v>
      </c>
      <c r="P21" s="8" t="s">
        <v>65</v>
      </c>
      <c r="Q21" s="8"/>
      <c r="R21" s="55">
        <v>0</v>
      </c>
      <c r="S21" s="62"/>
      <c r="T21" s="6"/>
    </row>
    <row r="22" spans="1:20" x14ac:dyDescent="0.3">
      <c r="A22" s="6">
        <v>5</v>
      </c>
      <c r="B22" s="6" t="s">
        <v>51</v>
      </c>
      <c r="C22" s="13">
        <f>C195</f>
        <v>0</v>
      </c>
      <c r="D22" s="55">
        <v>0</v>
      </c>
      <c r="E22" s="55">
        <v>0</v>
      </c>
      <c r="F22" s="55">
        <v>0</v>
      </c>
      <c r="G22" s="13">
        <f>G195</f>
        <v>0</v>
      </c>
      <c r="H22" s="55">
        <v>0</v>
      </c>
      <c r="I22" s="13">
        <f>I197</f>
        <v>0</v>
      </c>
      <c r="J22" s="55">
        <v>0</v>
      </c>
      <c r="K22" s="13">
        <f>K197</f>
        <v>0</v>
      </c>
      <c r="L22" s="7">
        <f>L197</f>
        <v>0</v>
      </c>
      <c r="M22" s="63">
        <f>M197</f>
        <v>0</v>
      </c>
      <c r="N22" s="7">
        <f>N197</f>
        <v>0</v>
      </c>
      <c r="O22" s="7">
        <f>O197</f>
        <v>0</v>
      </c>
      <c r="P22" s="8" t="s">
        <v>66</v>
      </c>
      <c r="Q22" s="8">
        <f>Q197</f>
        <v>0</v>
      </c>
      <c r="R22" s="63">
        <f>R197</f>
        <v>0</v>
      </c>
      <c r="S22" s="62"/>
      <c r="T22" s="6"/>
    </row>
    <row r="23" spans="1:20" x14ac:dyDescent="0.3">
      <c r="A23" s="6">
        <v>6</v>
      </c>
      <c r="B23" s="6" t="s">
        <v>52</v>
      </c>
      <c r="C23" s="37">
        <f>C238</f>
        <v>8.8000000000000007</v>
      </c>
      <c r="D23" s="55">
        <v>0</v>
      </c>
      <c r="E23" s="55">
        <v>0</v>
      </c>
      <c r="F23" s="55">
        <v>0</v>
      </c>
      <c r="G23" s="37">
        <f>G238</f>
        <v>8.8000000000000007</v>
      </c>
      <c r="H23" s="37">
        <f>H238</f>
        <v>1.05</v>
      </c>
      <c r="I23" s="37">
        <f>I238</f>
        <v>7.75</v>
      </c>
      <c r="J23" s="55">
        <v>0</v>
      </c>
      <c r="K23" s="37">
        <f>K238</f>
        <v>8.8000000000000007</v>
      </c>
      <c r="L23" s="7">
        <f>L238</f>
        <v>7420</v>
      </c>
      <c r="M23" s="13">
        <f>M238</f>
        <v>948</v>
      </c>
      <c r="N23" s="7">
        <f>N238</f>
        <v>7600</v>
      </c>
      <c r="O23" s="7">
        <f>O238</f>
        <v>960</v>
      </c>
      <c r="P23" s="8" t="s">
        <v>67</v>
      </c>
      <c r="Q23" s="8">
        <f>Q238</f>
        <v>3000</v>
      </c>
      <c r="R23" s="63">
        <f>R238</f>
        <v>139</v>
      </c>
      <c r="S23" s="62"/>
      <c r="T23" s="6"/>
    </row>
    <row r="24" spans="1:20" x14ac:dyDescent="0.3">
      <c r="A24" s="6">
        <v>7</v>
      </c>
      <c r="B24" s="6" t="s">
        <v>53</v>
      </c>
      <c r="C24" s="37">
        <f>C281</f>
        <v>7.9</v>
      </c>
      <c r="D24" s="55">
        <v>0</v>
      </c>
      <c r="E24" s="37">
        <f>E281</f>
        <v>0</v>
      </c>
      <c r="F24" s="55">
        <v>0</v>
      </c>
      <c r="G24" s="37">
        <f>G281</f>
        <v>7.9</v>
      </c>
      <c r="H24" s="37">
        <f>H281</f>
        <v>3.75</v>
      </c>
      <c r="I24" s="37">
        <f>I281</f>
        <v>4.1500000000000004</v>
      </c>
      <c r="J24" s="55">
        <v>0</v>
      </c>
      <c r="K24" s="37">
        <f>K281</f>
        <v>7.9</v>
      </c>
      <c r="L24" s="65">
        <f>L281</f>
        <v>2555</v>
      </c>
      <c r="M24" s="7">
        <f>M281</f>
        <v>637.5</v>
      </c>
      <c r="N24" s="7">
        <f>N281</f>
        <v>2282.5</v>
      </c>
      <c r="O24" s="7">
        <f>O281</f>
        <v>550</v>
      </c>
      <c r="P24" s="8" t="s">
        <v>68</v>
      </c>
      <c r="Q24" s="8">
        <f>Q281</f>
        <v>41000</v>
      </c>
      <c r="R24" s="63">
        <f>R281</f>
        <v>80</v>
      </c>
      <c r="S24" s="62"/>
      <c r="T24" s="6"/>
    </row>
    <row r="25" spans="1:20" x14ac:dyDescent="0.3">
      <c r="A25" s="6">
        <v>8</v>
      </c>
      <c r="B25" s="6" t="s">
        <v>54</v>
      </c>
      <c r="C25" s="55">
        <v>0</v>
      </c>
      <c r="D25" s="55">
        <v>0</v>
      </c>
      <c r="E25" s="55">
        <v>0</v>
      </c>
      <c r="F25" s="55">
        <v>0</v>
      </c>
      <c r="G25" s="55">
        <v>0</v>
      </c>
      <c r="H25" s="55">
        <v>0</v>
      </c>
      <c r="I25" s="55">
        <v>0</v>
      </c>
      <c r="J25" s="55">
        <v>0</v>
      </c>
      <c r="K25" s="55">
        <v>0</v>
      </c>
      <c r="L25" s="55">
        <v>0</v>
      </c>
      <c r="M25" s="55">
        <v>0</v>
      </c>
      <c r="N25" s="56">
        <v>0</v>
      </c>
      <c r="O25" s="55">
        <v>0</v>
      </c>
      <c r="P25" s="8" t="s">
        <v>69</v>
      </c>
      <c r="Q25" s="8"/>
      <c r="R25" s="55">
        <v>0</v>
      </c>
      <c r="S25" s="62"/>
      <c r="T25" s="6"/>
    </row>
    <row r="26" spans="1:20" x14ac:dyDescent="0.3">
      <c r="A26" s="6">
        <v>9</v>
      </c>
      <c r="B26" s="6" t="s">
        <v>55</v>
      </c>
      <c r="C26" s="39">
        <f>C321</f>
        <v>40.049999999999997</v>
      </c>
      <c r="D26" s="40">
        <f t="shared" ref="D26:R26" si="2">D321</f>
        <v>0</v>
      </c>
      <c r="E26" s="40">
        <f t="shared" si="2"/>
        <v>0</v>
      </c>
      <c r="F26" s="40">
        <f t="shared" si="2"/>
        <v>0</v>
      </c>
      <c r="G26" s="39">
        <f t="shared" si="2"/>
        <v>40.049999999999997</v>
      </c>
      <c r="H26" s="40">
        <f t="shared" si="2"/>
        <v>17.8</v>
      </c>
      <c r="I26" s="40">
        <f t="shared" si="2"/>
        <v>21</v>
      </c>
      <c r="J26" s="39">
        <f t="shared" si="2"/>
        <v>1.25</v>
      </c>
      <c r="K26" s="39">
        <f t="shared" si="2"/>
        <v>40.049999999999997</v>
      </c>
      <c r="L26" s="40">
        <f>L321</f>
        <v>50100</v>
      </c>
      <c r="M26" s="40">
        <f t="shared" si="2"/>
        <v>2400</v>
      </c>
      <c r="N26" s="40">
        <f t="shared" si="2"/>
        <v>50100</v>
      </c>
      <c r="O26" s="40">
        <f>O321</f>
        <v>2400</v>
      </c>
      <c r="P26" s="15" t="str">
        <f t="shared" si="2"/>
        <v>Gula Merah</v>
      </c>
      <c r="Q26" s="15">
        <f>Q321</f>
        <v>15000</v>
      </c>
      <c r="R26" s="40">
        <f t="shared" si="2"/>
        <v>59</v>
      </c>
      <c r="S26" s="62"/>
      <c r="T26" s="6"/>
    </row>
    <row r="27" spans="1:20" x14ac:dyDescent="0.3">
      <c r="A27" s="6">
        <v>10</v>
      </c>
      <c r="B27" s="6" t="s">
        <v>56</v>
      </c>
      <c r="C27" s="13">
        <f>C361</f>
        <v>3</v>
      </c>
      <c r="D27" s="55">
        <v>0</v>
      </c>
      <c r="E27" s="55">
        <v>0</v>
      </c>
      <c r="F27" s="55">
        <v>0</v>
      </c>
      <c r="G27" s="13">
        <f>G361</f>
        <v>3</v>
      </c>
      <c r="H27" s="13">
        <f>H361</f>
        <v>3</v>
      </c>
      <c r="I27" s="55">
        <v>0</v>
      </c>
      <c r="J27" s="55">
        <v>0</v>
      </c>
      <c r="K27" s="13">
        <f>K361</f>
        <v>3</v>
      </c>
      <c r="L27" s="65">
        <f>L361</f>
        <v>0</v>
      </c>
      <c r="M27" s="63">
        <f>M361</f>
        <v>0</v>
      </c>
      <c r="N27" s="47">
        <f>N361</f>
        <v>0</v>
      </c>
      <c r="O27" s="7">
        <f>O361</f>
        <v>0</v>
      </c>
      <c r="P27" s="8" t="s">
        <v>71</v>
      </c>
      <c r="Q27" s="8"/>
      <c r="R27" s="63">
        <f>R361</f>
        <v>30</v>
      </c>
      <c r="S27" s="62"/>
      <c r="T27" s="6"/>
    </row>
    <row r="28" spans="1:20" x14ac:dyDescent="0.3">
      <c r="A28" s="6">
        <v>11</v>
      </c>
      <c r="B28" s="6" t="s">
        <v>57</v>
      </c>
      <c r="C28" s="39">
        <f>C402</f>
        <v>14.5</v>
      </c>
      <c r="D28" s="55">
        <v>0</v>
      </c>
      <c r="E28" s="55">
        <v>0</v>
      </c>
      <c r="F28" s="55">
        <v>0</v>
      </c>
      <c r="G28" s="39">
        <f t="shared" ref="G28:O28" si="3">G402</f>
        <v>14.5</v>
      </c>
      <c r="H28" s="39">
        <f t="shared" si="3"/>
        <v>3.5</v>
      </c>
      <c r="I28" s="39">
        <f t="shared" si="3"/>
        <v>10.5</v>
      </c>
      <c r="J28" s="39">
        <f t="shared" si="3"/>
        <v>0.5</v>
      </c>
      <c r="K28" s="39">
        <f t="shared" si="3"/>
        <v>14.5</v>
      </c>
      <c r="L28" s="7">
        <f t="shared" si="3"/>
        <v>3665</v>
      </c>
      <c r="M28" s="13">
        <f t="shared" si="3"/>
        <v>342</v>
      </c>
      <c r="N28" s="7">
        <f t="shared" si="3"/>
        <v>3665</v>
      </c>
      <c r="O28" s="7">
        <f t="shared" si="3"/>
        <v>342</v>
      </c>
      <c r="P28" s="8" t="s">
        <v>66</v>
      </c>
      <c r="Q28" s="8">
        <f>Q402</f>
        <v>8000</v>
      </c>
      <c r="R28" s="63">
        <f>R402</f>
        <v>70</v>
      </c>
      <c r="S28" s="62"/>
      <c r="T28" s="6"/>
    </row>
    <row r="29" spans="1:20" x14ac:dyDescent="0.3">
      <c r="A29" s="6">
        <v>12</v>
      </c>
      <c r="B29" s="6" t="s">
        <v>58</v>
      </c>
      <c r="C29" s="55">
        <v>0</v>
      </c>
      <c r="D29" s="55">
        <v>0</v>
      </c>
      <c r="E29" s="55">
        <v>0</v>
      </c>
      <c r="F29" s="55">
        <v>0</v>
      </c>
      <c r="G29" s="55">
        <v>0</v>
      </c>
      <c r="H29" s="55">
        <v>0</v>
      </c>
      <c r="I29" s="55">
        <v>0</v>
      </c>
      <c r="J29" s="55">
        <v>0</v>
      </c>
      <c r="K29" s="55">
        <v>0</v>
      </c>
      <c r="L29" s="55">
        <v>0</v>
      </c>
      <c r="M29" s="55">
        <v>0</v>
      </c>
      <c r="N29" s="55">
        <v>0</v>
      </c>
      <c r="O29" s="55">
        <v>0</v>
      </c>
      <c r="P29" s="8" t="s">
        <v>72</v>
      </c>
      <c r="Q29" s="8"/>
      <c r="R29" s="55">
        <v>0</v>
      </c>
      <c r="S29" s="62"/>
      <c r="T29" s="6"/>
    </row>
    <row r="30" spans="1:20" x14ac:dyDescent="0.3">
      <c r="A30" s="6">
        <v>13</v>
      </c>
      <c r="B30" s="6" t="s">
        <v>59</v>
      </c>
      <c r="C30" s="55">
        <v>0</v>
      </c>
      <c r="D30" s="55">
        <v>0</v>
      </c>
      <c r="E30" s="55">
        <v>0</v>
      </c>
      <c r="F30" s="55">
        <v>0</v>
      </c>
      <c r="G30" s="55">
        <v>0</v>
      </c>
      <c r="H30" s="55">
        <v>0</v>
      </c>
      <c r="I30" s="55">
        <v>0</v>
      </c>
      <c r="J30" s="55">
        <v>0</v>
      </c>
      <c r="K30" s="55">
        <v>0</v>
      </c>
      <c r="L30" s="55">
        <v>0</v>
      </c>
      <c r="M30" s="55">
        <v>0</v>
      </c>
      <c r="N30" s="55">
        <v>0</v>
      </c>
      <c r="O30" s="55">
        <v>0</v>
      </c>
      <c r="P30" s="8" t="s">
        <v>73</v>
      </c>
      <c r="Q30" s="8"/>
      <c r="R30" s="55">
        <v>0</v>
      </c>
      <c r="S30" s="6"/>
      <c r="T30" s="6"/>
    </row>
    <row r="31" spans="1:20" x14ac:dyDescent="0.3">
      <c r="A31" s="6">
        <v>14</v>
      </c>
      <c r="B31" s="6" t="s">
        <v>60</v>
      </c>
      <c r="C31" s="55">
        <v>0</v>
      </c>
      <c r="D31" s="55">
        <v>0</v>
      </c>
      <c r="E31" s="55">
        <v>0</v>
      </c>
      <c r="F31" s="55">
        <v>0</v>
      </c>
      <c r="G31" s="55">
        <v>0</v>
      </c>
      <c r="H31" s="55">
        <v>0</v>
      </c>
      <c r="I31" s="55">
        <v>0</v>
      </c>
      <c r="J31" s="55">
        <v>0</v>
      </c>
      <c r="K31" s="55">
        <v>0</v>
      </c>
      <c r="L31" s="55">
        <v>0</v>
      </c>
      <c r="M31" s="55">
        <v>0</v>
      </c>
      <c r="N31" s="55">
        <v>0</v>
      </c>
      <c r="O31" s="55">
        <v>0</v>
      </c>
      <c r="P31" s="8" t="s">
        <v>74</v>
      </c>
      <c r="Q31" s="8"/>
      <c r="R31" s="55">
        <v>0</v>
      </c>
      <c r="S31" s="6"/>
      <c r="T31" s="6"/>
    </row>
    <row r="32" spans="1:20" x14ac:dyDescent="0.3">
      <c r="A32" s="6">
        <v>15</v>
      </c>
      <c r="B32" s="6" t="s">
        <v>61</v>
      </c>
      <c r="C32" s="36">
        <f>C445</f>
        <v>8.5</v>
      </c>
      <c r="D32" s="55">
        <v>0</v>
      </c>
      <c r="E32" s="13">
        <f>E445</f>
        <v>0</v>
      </c>
      <c r="F32" s="55">
        <v>0</v>
      </c>
      <c r="G32" s="36">
        <f>G445</f>
        <v>8.5</v>
      </c>
      <c r="H32" s="13">
        <f>H445</f>
        <v>6</v>
      </c>
      <c r="I32" s="13">
        <f>I445</f>
        <v>2.5</v>
      </c>
      <c r="J32" s="6"/>
      <c r="K32" s="36">
        <f>K445</f>
        <v>8.5</v>
      </c>
      <c r="L32" s="13">
        <f>L445</f>
        <v>700</v>
      </c>
      <c r="M32" s="63">
        <f>M445</f>
        <v>280</v>
      </c>
      <c r="N32" s="13">
        <f>N445</f>
        <v>700</v>
      </c>
      <c r="O32" s="63">
        <f>O445</f>
        <v>280</v>
      </c>
      <c r="P32" s="8" t="s">
        <v>75</v>
      </c>
      <c r="Q32" s="8">
        <f>Q445</f>
        <v>40000</v>
      </c>
      <c r="R32" s="6">
        <f>R445</f>
        <v>32</v>
      </c>
      <c r="S32" s="6"/>
      <c r="T32" s="6"/>
    </row>
    <row r="33" spans="1:20" x14ac:dyDescent="0.3">
      <c r="A33" s="6">
        <v>16</v>
      </c>
      <c r="B33" s="6" t="s">
        <v>62</v>
      </c>
      <c r="C33" s="55">
        <v>0</v>
      </c>
      <c r="D33" s="55">
        <v>0</v>
      </c>
      <c r="E33" s="55">
        <v>0</v>
      </c>
      <c r="F33" s="55">
        <v>0</v>
      </c>
      <c r="G33" s="55">
        <v>0</v>
      </c>
      <c r="H33" s="55">
        <v>0</v>
      </c>
      <c r="I33" s="55">
        <v>0</v>
      </c>
      <c r="J33" s="55">
        <v>0</v>
      </c>
      <c r="K33" s="55">
        <v>0</v>
      </c>
      <c r="L33" s="55">
        <v>0</v>
      </c>
      <c r="M33" s="55">
        <v>0</v>
      </c>
      <c r="N33" s="55">
        <v>0</v>
      </c>
      <c r="O33" s="55">
        <v>0</v>
      </c>
      <c r="P33" s="8" t="s">
        <v>66</v>
      </c>
      <c r="Q33" s="8"/>
      <c r="R33" s="55">
        <v>0</v>
      </c>
      <c r="S33" s="6"/>
      <c r="T33" s="6"/>
    </row>
    <row r="34" spans="1:20" x14ac:dyDescent="0.3">
      <c r="A34" s="6"/>
      <c r="B34" s="41" t="s">
        <v>3</v>
      </c>
      <c r="C34" s="47"/>
      <c r="D34" s="47"/>
      <c r="E34" s="47"/>
      <c r="F34" s="47"/>
      <c r="G34" s="47"/>
      <c r="H34" s="47"/>
      <c r="I34" s="47"/>
      <c r="J34" s="47"/>
      <c r="K34" s="47">
        <f>SUM(K18:K33)</f>
        <v>3969.7500000000005</v>
      </c>
      <c r="L34" s="65"/>
      <c r="M34" s="47"/>
      <c r="N34" s="47"/>
      <c r="O34" s="6"/>
      <c r="P34" s="8"/>
      <c r="Q34" s="8"/>
      <c r="R34" s="6"/>
      <c r="S34" s="6"/>
      <c r="T34" s="6"/>
    </row>
    <row r="36" spans="1:20" x14ac:dyDescent="0.3">
      <c r="A36" s="16" t="s">
        <v>46</v>
      </c>
      <c r="O36" s="419" t="s">
        <v>468</v>
      </c>
      <c r="P36" s="419"/>
      <c r="Q36" s="419"/>
      <c r="R36" s="419"/>
      <c r="S36" s="419"/>
      <c r="T36" s="419"/>
    </row>
    <row r="37" spans="1:20" x14ac:dyDescent="0.3">
      <c r="O37" s="419" t="s">
        <v>2</v>
      </c>
      <c r="P37" s="419"/>
      <c r="Q37" s="419"/>
      <c r="R37" s="419"/>
      <c r="S37" s="419"/>
      <c r="T37" s="419"/>
    </row>
    <row r="38" spans="1:20" x14ac:dyDescent="0.3">
      <c r="B38" s="16" t="s">
        <v>306</v>
      </c>
    </row>
    <row r="40" spans="1:20" x14ac:dyDescent="0.3">
      <c r="O40" s="428" t="s">
        <v>344</v>
      </c>
      <c r="P40" s="428"/>
      <c r="Q40" s="428"/>
      <c r="R40" s="428"/>
      <c r="S40" s="428"/>
      <c r="T40" s="428"/>
    </row>
    <row r="41" spans="1:20" x14ac:dyDescent="0.3">
      <c r="O41" s="419" t="s">
        <v>309</v>
      </c>
      <c r="P41" s="419"/>
      <c r="Q41" s="419"/>
      <c r="R41" s="419"/>
      <c r="S41" s="419"/>
      <c r="T41" s="419"/>
    </row>
    <row r="44" spans="1:20" x14ac:dyDescent="0.3">
      <c r="A44" s="16" t="s">
        <v>96</v>
      </c>
    </row>
    <row r="45" spans="1:20" x14ac:dyDescent="0.3">
      <c r="L45" s="17"/>
    </row>
    <row r="46" spans="1:20" x14ac:dyDescent="0.3">
      <c r="A46" s="441" t="s">
        <v>93</v>
      </c>
      <c r="B46" s="460"/>
      <c r="C46" s="460"/>
      <c r="D46" s="460"/>
      <c r="E46" s="460"/>
      <c r="F46" s="460"/>
      <c r="G46" s="460"/>
      <c r="H46" s="460"/>
      <c r="I46" s="460"/>
      <c r="J46" s="460"/>
      <c r="K46" s="460"/>
      <c r="L46" s="460"/>
      <c r="M46" s="460"/>
      <c r="N46" s="460"/>
      <c r="O46" s="460"/>
      <c r="P46" s="460"/>
      <c r="Q46" s="460"/>
      <c r="R46" s="460"/>
      <c r="S46" s="460"/>
      <c r="T46" s="447"/>
    </row>
    <row r="47" spans="1:20" x14ac:dyDescent="0.3">
      <c r="A47" s="444" t="s">
        <v>4</v>
      </c>
      <c r="B47" s="461"/>
      <c r="C47" s="461"/>
      <c r="D47" s="461"/>
      <c r="E47" s="461"/>
      <c r="F47" s="461"/>
      <c r="G47" s="461"/>
      <c r="H47" s="461"/>
      <c r="I47" s="461"/>
      <c r="J47" s="461"/>
      <c r="K47" s="461"/>
      <c r="L47" s="461"/>
      <c r="M47" s="461"/>
      <c r="N47" s="461"/>
      <c r="O47" s="461"/>
      <c r="P47" s="461"/>
      <c r="Q47" s="461"/>
      <c r="R47" s="461"/>
      <c r="S47" s="461"/>
      <c r="T47" s="445"/>
    </row>
    <row r="48" spans="1:20" x14ac:dyDescent="0.3">
      <c r="N48" s="18"/>
    </row>
    <row r="49" spans="1:20" x14ac:dyDescent="0.3">
      <c r="A49" s="19" t="s">
        <v>5</v>
      </c>
      <c r="B49" s="19"/>
      <c r="C49" s="19" t="s">
        <v>40</v>
      </c>
      <c r="D49" s="19"/>
      <c r="L49" s="20"/>
      <c r="N49" s="20"/>
      <c r="Q49" s="70" t="s">
        <v>42</v>
      </c>
      <c r="S49" s="16" t="str">
        <f>S6</f>
        <v>: 2023</v>
      </c>
    </row>
    <row r="50" spans="1:20" x14ac:dyDescent="0.3">
      <c r="A50" s="16" t="s">
        <v>9</v>
      </c>
      <c r="C50" s="16" t="str">
        <f>C6</f>
        <v>: BINDURIANG</v>
      </c>
      <c r="Q50" s="70" t="s">
        <v>43</v>
      </c>
      <c r="S50" s="16" t="s">
        <v>45</v>
      </c>
    </row>
    <row r="51" spans="1:20" x14ac:dyDescent="0.3">
      <c r="A51" s="16" t="s">
        <v>6</v>
      </c>
      <c r="C51" s="16" t="s">
        <v>99</v>
      </c>
      <c r="Q51" s="70" t="s">
        <v>44</v>
      </c>
      <c r="S51" s="16" t="str">
        <f>S8</f>
        <v>: IV ( Empat )</v>
      </c>
    </row>
    <row r="52" spans="1:20" x14ac:dyDescent="0.3">
      <c r="A52" s="16" t="s">
        <v>7</v>
      </c>
      <c r="C52" s="16" t="s">
        <v>41</v>
      </c>
    </row>
    <row r="54" spans="1:20" x14ac:dyDescent="0.3">
      <c r="A54" s="424" t="s">
        <v>8</v>
      </c>
      <c r="B54" s="424" t="s">
        <v>91</v>
      </c>
      <c r="C54" s="22" t="s">
        <v>10</v>
      </c>
      <c r="D54" s="433" t="s">
        <v>15</v>
      </c>
      <c r="E54" s="422"/>
      <c r="F54" s="422"/>
      <c r="G54" s="422"/>
      <c r="H54" s="422"/>
      <c r="I54" s="422"/>
      <c r="J54" s="422"/>
      <c r="K54" s="423"/>
      <c r="L54" s="431" t="s">
        <v>28</v>
      </c>
      <c r="M54" s="432"/>
      <c r="N54" s="431" t="s">
        <v>28</v>
      </c>
      <c r="O54" s="432"/>
      <c r="P54" s="22"/>
      <c r="Q54" s="381"/>
      <c r="R54" s="421" t="s">
        <v>35</v>
      </c>
      <c r="S54" s="427"/>
      <c r="T54" s="424" t="s">
        <v>39</v>
      </c>
    </row>
    <row r="55" spans="1:20" x14ac:dyDescent="0.3">
      <c r="A55" s="425"/>
      <c r="B55" s="425"/>
      <c r="C55" s="24" t="s">
        <v>11</v>
      </c>
      <c r="D55" s="421" t="s">
        <v>16</v>
      </c>
      <c r="E55" s="422"/>
      <c r="F55" s="422"/>
      <c r="G55" s="423"/>
      <c r="H55" s="433" t="s">
        <v>23</v>
      </c>
      <c r="I55" s="422"/>
      <c r="J55" s="422"/>
      <c r="K55" s="423"/>
      <c r="L55" s="434" t="s">
        <v>29</v>
      </c>
      <c r="M55" s="435"/>
      <c r="N55" s="434" t="s">
        <v>29</v>
      </c>
      <c r="O55" s="435"/>
      <c r="P55" s="24"/>
      <c r="Q55" s="26" t="s">
        <v>416</v>
      </c>
      <c r="R55" s="429" t="s">
        <v>36</v>
      </c>
      <c r="S55" s="430"/>
      <c r="T55" s="425"/>
    </row>
    <row r="56" spans="1:20" x14ac:dyDescent="0.3">
      <c r="A56" s="425"/>
      <c r="B56" s="425"/>
      <c r="C56" s="26" t="s">
        <v>12</v>
      </c>
      <c r="D56" s="23"/>
      <c r="E56" s="27"/>
      <c r="F56" s="23"/>
      <c r="G56" s="23"/>
      <c r="H56" s="23"/>
      <c r="I56" s="23"/>
      <c r="J56" s="23"/>
      <c r="K56" s="23"/>
      <c r="L56" s="421" t="s">
        <v>30</v>
      </c>
      <c r="M56" s="427"/>
      <c r="N56" s="421" t="s">
        <v>30</v>
      </c>
      <c r="O56" s="427"/>
      <c r="P56" s="24" t="s">
        <v>34</v>
      </c>
      <c r="Q56" s="24" t="s">
        <v>417</v>
      </c>
      <c r="R56" s="22"/>
      <c r="S56" s="22"/>
      <c r="T56" s="425"/>
    </row>
    <row r="57" spans="1:20" x14ac:dyDescent="0.3">
      <c r="A57" s="425"/>
      <c r="B57" s="425"/>
      <c r="C57" s="26" t="s">
        <v>13</v>
      </c>
      <c r="D57" s="24" t="s">
        <v>17</v>
      </c>
      <c r="E57" s="28" t="s">
        <v>17</v>
      </c>
      <c r="F57" s="24" t="s">
        <v>20</v>
      </c>
      <c r="G57" s="24" t="s">
        <v>22</v>
      </c>
      <c r="H57" s="24" t="s">
        <v>24</v>
      </c>
      <c r="I57" s="24" t="s">
        <v>25</v>
      </c>
      <c r="J57" s="24" t="s">
        <v>26</v>
      </c>
      <c r="K57" s="24" t="s">
        <v>22</v>
      </c>
      <c r="L57" s="429" t="s">
        <v>14</v>
      </c>
      <c r="M57" s="430"/>
      <c r="N57" s="429" t="s">
        <v>33</v>
      </c>
      <c r="O57" s="430"/>
      <c r="P57" s="24" t="s">
        <v>28</v>
      </c>
      <c r="Q57" s="24" t="s">
        <v>418</v>
      </c>
      <c r="R57" s="24" t="s">
        <v>37</v>
      </c>
      <c r="S57" s="24" t="s">
        <v>38</v>
      </c>
      <c r="T57" s="425"/>
    </row>
    <row r="58" spans="1:20" x14ac:dyDescent="0.3">
      <c r="A58" s="425"/>
      <c r="B58" s="425"/>
      <c r="C58" s="26" t="s">
        <v>14</v>
      </c>
      <c r="D58" s="24" t="s">
        <v>18</v>
      </c>
      <c r="E58" s="28" t="s">
        <v>19</v>
      </c>
      <c r="F58" s="24" t="s">
        <v>21</v>
      </c>
      <c r="G58" s="24"/>
      <c r="H58" s="24"/>
      <c r="I58" s="24"/>
      <c r="J58" s="24" t="s">
        <v>27</v>
      </c>
      <c r="K58" s="24"/>
      <c r="L58" s="22" t="s">
        <v>22</v>
      </c>
      <c r="M58" s="22" t="s">
        <v>31</v>
      </c>
      <c r="N58" s="22" t="s">
        <v>22</v>
      </c>
      <c r="O58" s="22" t="s">
        <v>31</v>
      </c>
      <c r="P58" s="24"/>
      <c r="Q58" s="24"/>
      <c r="R58" s="25"/>
      <c r="S58" s="25"/>
      <c r="T58" s="425"/>
    </row>
    <row r="59" spans="1:20" x14ac:dyDescent="0.3">
      <c r="A59" s="426"/>
      <c r="B59" s="426"/>
      <c r="C59" s="29"/>
      <c r="D59" s="30"/>
      <c r="E59" s="31"/>
      <c r="F59" s="30"/>
      <c r="G59" s="30"/>
      <c r="H59" s="30"/>
      <c r="I59" s="30"/>
      <c r="J59" s="30"/>
      <c r="K59" s="30"/>
      <c r="L59" s="32" t="s">
        <v>29</v>
      </c>
      <c r="M59" s="33" t="s">
        <v>32</v>
      </c>
      <c r="N59" s="32" t="s">
        <v>29</v>
      </c>
      <c r="O59" s="33" t="s">
        <v>32</v>
      </c>
      <c r="P59" s="33"/>
      <c r="Q59" s="33"/>
      <c r="R59" s="30"/>
      <c r="S59" s="30"/>
      <c r="T59" s="426"/>
    </row>
    <row r="60" spans="1:20" x14ac:dyDescent="0.3">
      <c r="A60" s="8">
        <v>1</v>
      </c>
      <c r="B60" s="8">
        <v>2</v>
      </c>
      <c r="C60" s="8">
        <v>3</v>
      </c>
      <c r="D60" s="8">
        <v>4</v>
      </c>
      <c r="E60" s="8">
        <v>5</v>
      </c>
      <c r="F60" s="8">
        <v>6</v>
      </c>
      <c r="G60" s="8" t="s">
        <v>0</v>
      </c>
      <c r="H60" s="8">
        <v>8</v>
      </c>
      <c r="I60" s="8">
        <v>9</v>
      </c>
      <c r="J60" s="8">
        <v>10</v>
      </c>
      <c r="K60" s="8" t="s">
        <v>1</v>
      </c>
      <c r="L60" s="8">
        <v>12</v>
      </c>
      <c r="M60" s="8">
        <v>13</v>
      </c>
      <c r="N60" s="8">
        <v>14</v>
      </c>
      <c r="O60" s="8">
        <v>15</v>
      </c>
      <c r="P60" s="8">
        <v>16</v>
      </c>
      <c r="Q60" s="8"/>
      <c r="R60" s="8">
        <v>17</v>
      </c>
      <c r="S60" s="8">
        <v>18</v>
      </c>
      <c r="T60" s="8">
        <v>19</v>
      </c>
    </row>
    <row r="61" spans="1:20" x14ac:dyDescent="0.3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7"/>
      <c r="P61" s="8"/>
      <c r="Q61" s="8"/>
      <c r="R61" s="6"/>
      <c r="S61" s="6"/>
      <c r="T61" s="6"/>
    </row>
    <row r="62" spans="1:20" x14ac:dyDescent="0.3">
      <c r="A62" s="8">
        <v>1</v>
      </c>
      <c r="B62" s="67" t="s">
        <v>239</v>
      </c>
      <c r="C62" s="133">
        <v>4</v>
      </c>
      <c r="D62" s="3">
        <v>0</v>
      </c>
      <c r="E62" s="3">
        <v>0</v>
      </c>
      <c r="F62" s="3">
        <v>0</v>
      </c>
      <c r="G62" s="13">
        <f>C62+E62-F62</f>
        <v>4</v>
      </c>
      <c r="H62" s="13">
        <v>0</v>
      </c>
      <c r="I62" s="13">
        <v>4</v>
      </c>
      <c r="J62" s="13">
        <f>J158</f>
        <v>0</v>
      </c>
      <c r="K62" s="13">
        <f>H62+I62+J62</f>
        <v>4</v>
      </c>
      <c r="L62" s="58">
        <v>16000</v>
      </c>
      <c r="M62" s="58">
        <v>4000</v>
      </c>
      <c r="N62" s="3">
        <f>I62*O62</f>
        <v>16000</v>
      </c>
      <c r="O62" s="58">
        <v>4000</v>
      </c>
      <c r="P62" s="8" t="s">
        <v>63</v>
      </c>
      <c r="Q62" s="8">
        <v>1400</v>
      </c>
      <c r="R62" s="58">
        <v>5</v>
      </c>
      <c r="S62" s="6"/>
      <c r="T62" s="6"/>
    </row>
    <row r="63" spans="1:20" x14ac:dyDescent="0.3">
      <c r="A63" s="8">
        <v>2</v>
      </c>
      <c r="B63" s="67" t="s">
        <v>240</v>
      </c>
      <c r="C63" s="13">
        <f>C204</f>
        <v>0</v>
      </c>
      <c r="D63" s="3">
        <v>0</v>
      </c>
      <c r="E63" s="3">
        <v>0</v>
      </c>
      <c r="F63" s="3">
        <v>0</v>
      </c>
      <c r="G63" s="13">
        <f>C63+E63-F63</f>
        <v>0</v>
      </c>
      <c r="H63" s="13">
        <f>H204</f>
        <v>0</v>
      </c>
      <c r="I63" s="13">
        <f>I204</f>
        <v>0</v>
      </c>
      <c r="J63" s="13">
        <f>J204</f>
        <v>0</v>
      </c>
      <c r="K63" s="13">
        <f>H63+I63+J63</f>
        <v>0</v>
      </c>
      <c r="L63" s="3">
        <v>0</v>
      </c>
      <c r="M63" s="3">
        <v>0</v>
      </c>
      <c r="N63" s="3">
        <f>I63*O63</f>
        <v>0</v>
      </c>
      <c r="O63" s="3">
        <v>0</v>
      </c>
      <c r="P63" s="8" t="s">
        <v>63</v>
      </c>
      <c r="Q63" s="8"/>
      <c r="R63" s="3">
        <v>0</v>
      </c>
      <c r="S63" s="6"/>
      <c r="T63" s="6"/>
    </row>
    <row r="64" spans="1:20" x14ac:dyDescent="0.3">
      <c r="A64" s="8">
        <v>3</v>
      </c>
      <c r="B64" s="67" t="s">
        <v>312</v>
      </c>
      <c r="C64" s="6">
        <v>6</v>
      </c>
      <c r="D64" s="3">
        <v>0</v>
      </c>
      <c r="E64" s="3">
        <v>0</v>
      </c>
      <c r="F64" s="3">
        <v>0</v>
      </c>
      <c r="G64" s="13">
        <f>C64+E64-F64</f>
        <v>6</v>
      </c>
      <c r="H64" s="3">
        <v>0</v>
      </c>
      <c r="I64" s="3">
        <v>6</v>
      </c>
      <c r="J64" s="3">
        <v>0</v>
      </c>
      <c r="K64" s="13">
        <f>H64+I64+J64</f>
        <v>6</v>
      </c>
      <c r="L64" s="58">
        <v>24000</v>
      </c>
      <c r="M64" s="58">
        <v>4000</v>
      </c>
      <c r="N64" s="3">
        <f>I64*O64</f>
        <v>27000</v>
      </c>
      <c r="O64" s="58">
        <v>4500</v>
      </c>
      <c r="P64" s="8" t="s">
        <v>63</v>
      </c>
      <c r="Q64" s="8">
        <v>1400</v>
      </c>
      <c r="R64" s="58">
        <v>4</v>
      </c>
      <c r="S64" s="6"/>
      <c r="T64" s="6"/>
    </row>
    <row r="65" spans="1:21" s="253" customFormat="1" x14ac:dyDescent="0.3">
      <c r="A65" s="119">
        <v>4</v>
      </c>
      <c r="B65" s="316" t="s">
        <v>241</v>
      </c>
      <c r="C65" s="335">
        <v>2</v>
      </c>
      <c r="D65" s="122">
        <v>0</v>
      </c>
      <c r="E65" s="122">
        <v>0</v>
      </c>
      <c r="F65" s="122">
        <v>0</v>
      </c>
      <c r="G65" s="307">
        <f>C65+E65-F65</f>
        <v>2</v>
      </c>
      <c r="H65" s="127">
        <v>2</v>
      </c>
      <c r="I65" s="335">
        <f>I242</f>
        <v>0</v>
      </c>
      <c r="J65" s="122">
        <v>0</v>
      </c>
      <c r="K65" s="307">
        <f>H65+I65+J65</f>
        <v>2</v>
      </c>
      <c r="L65" s="122">
        <v>0</v>
      </c>
      <c r="M65" s="122">
        <v>0</v>
      </c>
      <c r="N65" s="3">
        <f>I65*O65</f>
        <v>0</v>
      </c>
      <c r="O65" s="122">
        <v>0</v>
      </c>
      <c r="P65" s="119" t="s">
        <v>63</v>
      </c>
      <c r="Q65" s="119"/>
      <c r="R65" s="122">
        <v>2</v>
      </c>
      <c r="S65" s="127"/>
      <c r="T65" s="127"/>
      <c r="U65" s="253" t="s">
        <v>402</v>
      </c>
    </row>
    <row r="66" spans="1:21" s="253" customFormat="1" x14ac:dyDescent="0.3">
      <c r="A66" s="119">
        <v>5</v>
      </c>
      <c r="B66" s="120" t="s">
        <v>242</v>
      </c>
      <c r="C66" s="335">
        <v>3</v>
      </c>
      <c r="D66" s="122">
        <v>0</v>
      </c>
      <c r="E66" s="122">
        <v>0</v>
      </c>
      <c r="F66" s="122">
        <v>0</v>
      </c>
      <c r="G66" s="307">
        <f>C66+E66-F66</f>
        <v>3</v>
      </c>
      <c r="H66" s="127">
        <v>3</v>
      </c>
      <c r="I66" s="335">
        <f>I243</f>
        <v>0</v>
      </c>
      <c r="J66" s="122">
        <v>0</v>
      </c>
      <c r="K66" s="307">
        <f>H66+I66+J66</f>
        <v>3</v>
      </c>
      <c r="L66" s="122">
        <v>0</v>
      </c>
      <c r="M66" s="122">
        <v>0</v>
      </c>
      <c r="N66" s="122">
        <v>0</v>
      </c>
      <c r="O66" s="122">
        <v>0</v>
      </c>
      <c r="P66" s="119" t="s">
        <v>63</v>
      </c>
      <c r="Q66" s="119"/>
      <c r="R66" s="122">
        <v>3</v>
      </c>
      <c r="S66" s="127"/>
      <c r="T66" s="127"/>
      <c r="U66" s="253" t="s">
        <v>403</v>
      </c>
    </row>
    <row r="67" spans="1:21" x14ac:dyDescent="0.3">
      <c r="A67" s="127"/>
      <c r="B67" s="127"/>
      <c r="C67" s="127"/>
      <c r="D67" s="127"/>
      <c r="E67" s="127"/>
      <c r="F67" s="127"/>
      <c r="G67" s="127"/>
      <c r="H67" s="127"/>
      <c r="I67" s="127"/>
      <c r="J67" s="127"/>
      <c r="K67" s="127"/>
      <c r="L67" s="127"/>
      <c r="M67" s="127"/>
      <c r="N67" s="127"/>
      <c r="O67" s="127"/>
      <c r="P67" s="119"/>
      <c r="Q67" s="119"/>
      <c r="R67" s="127"/>
      <c r="S67" s="127"/>
      <c r="T67" s="127"/>
    </row>
    <row r="68" spans="1:21" x14ac:dyDescent="0.3">
      <c r="A68" s="6"/>
      <c r="B68" s="41" t="s">
        <v>3</v>
      </c>
      <c r="C68" s="7">
        <f t="shared" ref="C68:K68" si="4">SUM(C62:C67)</f>
        <v>15</v>
      </c>
      <c r="D68" s="47">
        <f t="shared" si="4"/>
        <v>0</v>
      </c>
      <c r="E68" s="7">
        <f t="shared" si="4"/>
        <v>0</v>
      </c>
      <c r="F68" s="7">
        <f t="shared" si="4"/>
        <v>0</v>
      </c>
      <c r="G68" s="7">
        <f t="shared" si="4"/>
        <v>15</v>
      </c>
      <c r="H68" s="7">
        <f t="shared" si="4"/>
        <v>5</v>
      </c>
      <c r="I68" s="7">
        <f t="shared" si="4"/>
        <v>10</v>
      </c>
      <c r="J68" s="7">
        <f t="shared" si="4"/>
        <v>0</v>
      </c>
      <c r="K68" s="7">
        <f t="shared" si="4"/>
        <v>15</v>
      </c>
      <c r="L68" s="7">
        <f>SUM(L62:L67)</f>
        <v>40000</v>
      </c>
      <c r="M68" s="7">
        <f>SUM(M62:M66)/2</f>
        <v>4000</v>
      </c>
      <c r="N68" s="3">
        <f>SUM(N62:N67)</f>
        <v>43000</v>
      </c>
      <c r="O68" s="7">
        <f>SUM(O62:O66)/2</f>
        <v>4250</v>
      </c>
      <c r="P68" s="77" t="s">
        <v>63</v>
      </c>
      <c r="Q68" s="78">
        <v>1000</v>
      </c>
      <c r="R68" s="7">
        <f>SUM(R62:R67)</f>
        <v>14</v>
      </c>
      <c r="S68" s="47"/>
      <c r="T68" s="6"/>
    </row>
    <row r="69" spans="1:21" x14ac:dyDescent="0.3">
      <c r="N69" s="139"/>
    </row>
    <row r="70" spans="1:21" x14ac:dyDescent="0.3">
      <c r="A70" s="16" t="s">
        <v>46</v>
      </c>
      <c r="O70" s="419" t="str">
        <f>O36</f>
        <v>Binduriang, 31 Desember 2023</v>
      </c>
      <c r="P70" s="419"/>
      <c r="Q70" s="419"/>
      <c r="R70" s="419"/>
      <c r="S70" s="419"/>
      <c r="T70" s="419"/>
    </row>
    <row r="71" spans="1:21" x14ac:dyDescent="0.3">
      <c r="B71" s="374" t="s">
        <v>383</v>
      </c>
      <c r="O71" s="419" t="s">
        <v>2</v>
      </c>
      <c r="P71" s="419"/>
      <c r="Q71" s="419"/>
      <c r="R71" s="419"/>
      <c r="S71" s="419"/>
      <c r="T71" s="419"/>
    </row>
    <row r="72" spans="1:21" x14ac:dyDescent="0.3">
      <c r="B72" s="374" t="s">
        <v>411</v>
      </c>
    </row>
    <row r="74" spans="1:21" x14ac:dyDescent="0.3">
      <c r="O74" s="428" t="str">
        <f>O40</f>
        <v>TRI WALUYO, A,Md</v>
      </c>
      <c r="P74" s="428"/>
      <c r="Q74" s="428"/>
      <c r="R74" s="428"/>
      <c r="S74" s="428"/>
      <c r="T74" s="428"/>
    </row>
    <row r="75" spans="1:21" x14ac:dyDescent="0.3">
      <c r="O75" s="419" t="str">
        <f>O41</f>
        <v>-</v>
      </c>
      <c r="P75" s="419"/>
      <c r="Q75" s="419"/>
      <c r="R75" s="419"/>
      <c r="S75" s="419"/>
      <c r="T75" s="419"/>
    </row>
    <row r="76" spans="1:21" x14ac:dyDescent="0.3">
      <c r="O76" s="89"/>
      <c r="P76" s="89"/>
      <c r="Q76" s="89"/>
      <c r="R76" s="89"/>
      <c r="S76" s="89"/>
      <c r="T76" s="89"/>
    </row>
    <row r="77" spans="1:21" x14ac:dyDescent="0.3">
      <c r="O77" s="89"/>
      <c r="P77" s="89"/>
      <c r="Q77" s="89"/>
      <c r="R77" s="89"/>
      <c r="S77" s="89"/>
      <c r="T77" s="89"/>
    </row>
    <row r="78" spans="1:21" x14ac:dyDescent="0.3">
      <c r="O78" s="89"/>
      <c r="P78" s="89"/>
      <c r="Q78" s="89"/>
      <c r="R78" s="89"/>
      <c r="S78" s="89"/>
      <c r="T78" s="89"/>
    </row>
    <row r="79" spans="1:21" x14ac:dyDescent="0.3">
      <c r="O79" s="89"/>
      <c r="P79" s="89"/>
      <c r="Q79" s="89"/>
      <c r="R79" s="89"/>
      <c r="S79" s="89"/>
      <c r="T79" s="89"/>
    </row>
    <row r="80" spans="1:21" x14ac:dyDescent="0.3">
      <c r="O80" s="89"/>
      <c r="P80" s="89"/>
      <c r="Q80" s="89"/>
      <c r="R80" s="89"/>
      <c r="S80" s="89"/>
      <c r="T80" s="89"/>
    </row>
    <row r="81" spans="1:20" x14ac:dyDescent="0.3">
      <c r="O81" s="89"/>
      <c r="P81" s="89"/>
      <c r="Q81" s="89"/>
      <c r="R81" s="89"/>
      <c r="S81" s="89"/>
      <c r="T81" s="89"/>
    </row>
    <row r="82" spans="1:20" x14ac:dyDescent="0.3">
      <c r="O82" s="89"/>
      <c r="P82" s="89"/>
      <c r="Q82" s="89"/>
      <c r="R82" s="89"/>
      <c r="S82" s="89"/>
      <c r="T82" s="89"/>
    </row>
    <row r="83" spans="1:20" x14ac:dyDescent="0.3">
      <c r="O83" s="89"/>
      <c r="P83" s="89"/>
      <c r="Q83" s="89"/>
      <c r="R83" s="89"/>
      <c r="S83" s="89"/>
      <c r="T83" s="89"/>
    </row>
    <row r="84" spans="1:20" x14ac:dyDescent="0.3">
      <c r="O84" s="89"/>
      <c r="P84" s="89"/>
      <c r="Q84" s="89"/>
      <c r="R84" s="89"/>
      <c r="S84" s="89"/>
      <c r="T84" s="89"/>
    </row>
    <row r="85" spans="1:20" x14ac:dyDescent="0.3">
      <c r="O85" s="89"/>
      <c r="P85" s="89"/>
      <c r="Q85" s="89"/>
      <c r="R85" s="89"/>
      <c r="S85" s="89"/>
      <c r="T85" s="89"/>
    </row>
    <row r="86" spans="1:20" x14ac:dyDescent="0.3">
      <c r="O86" s="89"/>
      <c r="P86" s="89"/>
      <c r="Q86" s="89"/>
      <c r="R86" s="89"/>
      <c r="S86" s="89"/>
      <c r="T86" s="89"/>
    </row>
    <row r="87" spans="1:20" x14ac:dyDescent="0.3">
      <c r="A87" s="16" t="s">
        <v>96</v>
      </c>
    </row>
    <row r="88" spans="1:20" x14ac:dyDescent="0.3">
      <c r="L88" s="17"/>
    </row>
    <row r="89" spans="1:20" x14ac:dyDescent="0.3">
      <c r="A89" s="441" t="s">
        <v>93</v>
      </c>
      <c r="B89" s="460"/>
      <c r="C89" s="460"/>
      <c r="D89" s="460"/>
      <c r="E89" s="460"/>
      <c r="F89" s="460"/>
      <c r="G89" s="460"/>
      <c r="H89" s="460"/>
      <c r="I89" s="460"/>
      <c r="J89" s="460"/>
      <c r="K89" s="460"/>
      <c r="L89" s="460"/>
      <c r="M89" s="460"/>
      <c r="N89" s="460"/>
      <c r="O89" s="460"/>
      <c r="P89" s="460"/>
      <c r="Q89" s="460"/>
      <c r="R89" s="460"/>
      <c r="S89" s="460"/>
      <c r="T89" s="447"/>
    </row>
    <row r="90" spans="1:20" x14ac:dyDescent="0.3">
      <c r="A90" s="444" t="s">
        <v>4</v>
      </c>
      <c r="B90" s="461"/>
      <c r="C90" s="461"/>
      <c r="D90" s="461"/>
      <c r="E90" s="461"/>
      <c r="F90" s="461"/>
      <c r="G90" s="461"/>
      <c r="H90" s="461"/>
      <c r="I90" s="461"/>
      <c r="J90" s="461"/>
      <c r="K90" s="461"/>
      <c r="L90" s="461"/>
      <c r="M90" s="461"/>
      <c r="N90" s="461"/>
      <c r="O90" s="461"/>
      <c r="P90" s="461"/>
      <c r="Q90" s="461"/>
      <c r="R90" s="461"/>
      <c r="S90" s="461"/>
      <c r="T90" s="445"/>
    </row>
    <row r="91" spans="1:20" x14ac:dyDescent="0.3">
      <c r="N91" s="18"/>
    </row>
    <row r="92" spans="1:20" x14ac:dyDescent="0.3">
      <c r="A92" s="19" t="s">
        <v>5</v>
      </c>
      <c r="B92" s="19"/>
      <c r="C92" s="19" t="s">
        <v>76</v>
      </c>
      <c r="D92" s="19"/>
      <c r="L92" s="20"/>
      <c r="N92" s="20"/>
      <c r="Q92" s="70" t="s">
        <v>42</v>
      </c>
      <c r="S92" s="16" t="str">
        <f>S49</f>
        <v>: 2023</v>
      </c>
    </row>
    <row r="93" spans="1:20" x14ac:dyDescent="0.3">
      <c r="A93" s="16" t="s">
        <v>9</v>
      </c>
      <c r="C93" s="16" t="str">
        <f>C50</f>
        <v>: BINDURIANG</v>
      </c>
      <c r="Q93" s="70" t="s">
        <v>43</v>
      </c>
      <c r="S93" s="16" t="s">
        <v>45</v>
      </c>
    </row>
    <row r="94" spans="1:20" x14ac:dyDescent="0.3">
      <c r="A94" s="16" t="s">
        <v>6</v>
      </c>
      <c r="C94" s="16" t="s">
        <v>99</v>
      </c>
      <c r="Q94" s="70" t="s">
        <v>44</v>
      </c>
      <c r="S94" s="16" t="str">
        <f>S51</f>
        <v>: IV ( Empat )</v>
      </c>
    </row>
    <row r="95" spans="1:20" x14ac:dyDescent="0.3">
      <c r="A95" s="16" t="s">
        <v>7</v>
      </c>
      <c r="C95" s="16" t="s">
        <v>41</v>
      </c>
    </row>
    <row r="97" spans="1:21" x14ac:dyDescent="0.3">
      <c r="A97" s="424" t="s">
        <v>8</v>
      </c>
      <c r="B97" s="424" t="s">
        <v>91</v>
      </c>
      <c r="C97" s="22" t="s">
        <v>10</v>
      </c>
      <c r="D97" s="433" t="s">
        <v>15</v>
      </c>
      <c r="E97" s="422"/>
      <c r="F97" s="422"/>
      <c r="G97" s="422"/>
      <c r="H97" s="422"/>
      <c r="I97" s="422"/>
      <c r="J97" s="422"/>
      <c r="K97" s="423"/>
      <c r="L97" s="431" t="s">
        <v>28</v>
      </c>
      <c r="M97" s="432"/>
      <c r="N97" s="431" t="s">
        <v>28</v>
      </c>
      <c r="O97" s="432"/>
      <c r="P97" s="22"/>
      <c r="Q97" s="381"/>
      <c r="R97" s="421" t="s">
        <v>35</v>
      </c>
      <c r="S97" s="427"/>
      <c r="T97" s="424" t="s">
        <v>39</v>
      </c>
    </row>
    <row r="98" spans="1:21" x14ac:dyDescent="0.3">
      <c r="A98" s="425"/>
      <c r="B98" s="425"/>
      <c r="C98" s="24" t="s">
        <v>11</v>
      </c>
      <c r="D98" s="421" t="s">
        <v>16</v>
      </c>
      <c r="E98" s="422"/>
      <c r="F98" s="422"/>
      <c r="G98" s="423"/>
      <c r="H98" s="433" t="s">
        <v>23</v>
      </c>
      <c r="I98" s="422"/>
      <c r="J98" s="422"/>
      <c r="K98" s="423"/>
      <c r="L98" s="434" t="s">
        <v>29</v>
      </c>
      <c r="M98" s="435"/>
      <c r="N98" s="434" t="s">
        <v>29</v>
      </c>
      <c r="O98" s="435"/>
      <c r="P98" s="24"/>
      <c r="Q98" s="26" t="s">
        <v>416</v>
      </c>
      <c r="R98" s="429" t="s">
        <v>36</v>
      </c>
      <c r="S98" s="430"/>
      <c r="T98" s="425"/>
    </row>
    <row r="99" spans="1:21" x14ac:dyDescent="0.3">
      <c r="A99" s="425"/>
      <c r="B99" s="425"/>
      <c r="C99" s="26" t="s">
        <v>12</v>
      </c>
      <c r="D99" s="23"/>
      <c r="E99" s="27"/>
      <c r="F99" s="23"/>
      <c r="G99" s="23"/>
      <c r="H99" s="23"/>
      <c r="I99" s="23"/>
      <c r="J99" s="23"/>
      <c r="K99" s="23"/>
      <c r="L99" s="421" t="s">
        <v>30</v>
      </c>
      <c r="M99" s="427"/>
      <c r="N99" s="421" t="s">
        <v>30</v>
      </c>
      <c r="O99" s="427"/>
      <c r="P99" s="24" t="s">
        <v>34</v>
      </c>
      <c r="Q99" s="24" t="s">
        <v>417</v>
      </c>
      <c r="R99" s="22"/>
      <c r="S99" s="22"/>
      <c r="T99" s="425"/>
    </row>
    <row r="100" spans="1:21" x14ac:dyDescent="0.3">
      <c r="A100" s="425"/>
      <c r="B100" s="425"/>
      <c r="C100" s="26" t="s">
        <v>13</v>
      </c>
      <c r="D100" s="24" t="s">
        <v>17</v>
      </c>
      <c r="E100" s="28" t="s">
        <v>17</v>
      </c>
      <c r="F100" s="24" t="s">
        <v>20</v>
      </c>
      <c r="G100" s="24" t="s">
        <v>22</v>
      </c>
      <c r="H100" s="24" t="s">
        <v>24</v>
      </c>
      <c r="I100" s="24" t="s">
        <v>25</v>
      </c>
      <c r="J100" s="24" t="s">
        <v>26</v>
      </c>
      <c r="K100" s="24" t="s">
        <v>22</v>
      </c>
      <c r="L100" s="429" t="s">
        <v>14</v>
      </c>
      <c r="M100" s="430"/>
      <c r="N100" s="429" t="s">
        <v>33</v>
      </c>
      <c r="O100" s="430"/>
      <c r="P100" s="24" t="s">
        <v>28</v>
      </c>
      <c r="Q100" s="24" t="s">
        <v>418</v>
      </c>
      <c r="R100" s="24" t="s">
        <v>37</v>
      </c>
      <c r="S100" s="24" t="s">
        <v>38</v>
      </c>
      <c r="T100" s="425"/>
    </row>
    <row r="101" spans="1:21" x14ac:dyDescent="0.3">
      <c r="A101" s="425"/>
      <c r="B101" s="425"/>
      <c r="C101" s="26" t="s">
        <v>14</v>
      </c>
      <c r="D101" s="24" t="s">
        <v>18</v>
      </c>
      <c r="E101" s="28" t="s">
        <v>19</v>
      </c>
      <c r="F101" s="24" t="s">
        <v>21</v>
      </c>
      <c r="G101" s="24"/>
      <c r="H101" s="24"/>
      <c r="I101" s="24"/>
      <c r="J101" s="24" t="s">
        <v>27</v>
      </c>
      <c r="K101" s="24"/>
      <c r="L101" s="22" t="s">
        <v>22</v>
      </c>
      <c r="M101" s="22" t="s">
        <v>31</v>
      </c>
      <c r="N101" s="22" t="s">
        <v>22</v>
      </c>
      <c r="O101" s="22" t="s">
        <v>31</v>
      </c>
      <c r="P101" s="24"/>
      <c r="Q101" s="24"/>
      <c r="R101" s="25"/>
      <c r="S101" s="25"/>
      <c r="T101" s="425"/>
    </row>
    <row r="102" spans="1:21" x14ac:dyDescent="0.3">
      <c r="A102" s="426"/>
      <c r="B102" s="426"/>
      <c r="C102" s="29"/>
      <c r="D102" s="30"/>
      <c r="E102" s="31"/>
      <c r="F102" s="30"/>
      <c r="G102" s="30"/>
      <c r="H102" s="30"/>
      <c r="I102" s="30"/>
      <c r="J102" s="30"/>
      <c r="K102" s="30"/>
      <c r="L102" s="32" t="s">
        <v>29</v>
      </c>
      <c r="M102" s="33" t="s">
        <v>32</v>
      </c>
      <c r="N102" s="32" t="s">
        <v>29</v>
      </c>
      <c r="O102" s="33" t="s">
        <v>32</v>
      </c>
      <c r="P102" s="33"/>
      <c r="Q102" s="33"/>
      <c r="R102" s="30"/>
      <c r="S102" s="30"/>
      <c r="T102" s="426"/>
    </row>
    <row r="103" spans="1:21" x14ac:dyDescent="0.3">
      <c r="A103" s="8">
        <v>1</v>
      </c>
      <c r="B103" s="8">
        <v>2</v>
      </c>
      <c r="C103" s="8">
        <v>3</v>
      </c>
      <c r="D103" s="8">
        <v>4</v>
      </c>
      <c r="E103" s="8">
        <v>5</v>
      </c>
      <c r="F103" s="8">
        <v>6</v>
      </c>
      <c r="G103" s="8" t="s">
        <v>0</v>
      </c>
      <c r="H103" s="8">
        <v>8</v>
      </c>
      <c r="I103" s="8">
        <v>9</v>
      </c>
      <c r="J103" s="8">
        <v>10</v>
      </c>
      <c r="K103" s="8" t="s">
        <v>1</v>
      </c>
      <c r="L103" s="8">
        <v>12</v>
      </c>
      <c r="M103" s="8">
        <v>13</v>
      </c>
      <c r="N103" s="8">
        <v>14</v>
      </c>
      <c r="O103" s="8">
        <v>15</v>
      </c>
      <c r="P103" s="8">
        <v>16</v>
      </c>
      <c r="Q103" s="8"/>
      <c r="R103" s="8">
        <v>17</v>
      </c>
      <c r="S103" s="8">
        <v>18</v>
      </c>
      <c r="T103" s="8">
        <v>19</v>
      </c>
    </row>
    <row r="104" spans="1:21" x14ac:dyDescent="0.3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7"/>
      <c r="P104" s="8"/>
      <c r="Q104" s="8"/>
      <c r="R104" s="6"/>
      <c r="S104" s="6"/>
      <c r="T104" s="6"/>
    </row>
    <row r="105" spans="1:21" x14ac:dyDescent="0.3">
      <c r="A105" s="8">
        <v>1</v>
      </c>
      <c r="B105" s="67" t="s">
        <v>239</v>
      </c>
      <c r="C105" s="133">
        <v>86</v>
      </c>
      <c r="D105" s="3">
        <v>0</v>
      </c>
      <c r="E105" s="3">
        <v>0</v>
      </c>
      <c r="F105" s="3">
        <v>0</v>
      </c>
      <c r="G105" s="13">
        <f>C105+E105-F105</f>
        <v>86</v>
      </c>
      <c r="H105" s="13">
        <v>6</v>
      </c>
      <c r="I105" s="13">
        <v>80</v>
      </c>
      <c r="J105" s="13">
        <v>0</v>
      </c>
      <c r="K105" s="13">
        <f>H105+I105+J105</f>
        <v>86</v>
      </c>
      <c r="L105" s="58">
        <v>60800</v>
      </c>
      <c r="M105" s="58">
        <v>760</v>
      </c>
      <c r="N105" s="58">
        <f>I105*O105</f>
        <v>60800</v>
      </c>
      <c r="O105" s="58">
        <v>760</v>
      </c>
      <c r="P105" s="8" t="s">
        <v>64</v>
      </c>
      <c r="Q105" s="8">
        <v>8000</v>
      </c>
      <c r="R105" s="58">
        <v>90</v>
      </c>
      <c r="S105" s="6"/>
      <c r="T105" s="6"/>
    </row>
    <row r="106" spans="1:21" x14ac:dyDescent="0.3">
      <c r="A106" s="8">
        <v>2</v>
      </c>
      <c r="B106" s="67" t="s">
        <v>240</v>
      </c>
      <c r="C106" s="13">
        <v>205</v>
      </c>
      <c r="D106" s="3">
        <v>0</v>
      </c>
      <c r="E106" s="3">
        <v>0</v>
      </c>
      <c r="F106" s="3">
        <v>0</v>
      </c>
      <c r="G106" s="13">
        <f>C106+E106-F106</f>
        <v>205</v>
      </c>
      <c r="H106" s="13">
        <v>75</v>
      </c>
      <c r="I106" s="13">
        <v>125</v>
      </c>
      <c r="J106" s="13">
        <v>5</v>
      </c>
      <c r="K106" s="13">
        <f>H106+I106+J106</f>
        <v>205</v>
      </c>
      <c r="L106" s="58">
        <v>100000</v>
      </c>
      <c r="M106" s="58">
        <v>800</v>
      </c>
      <c r="N106" s="58">
        <f>I106*O106</f>
        <v>98750</v>
      </c>
      <c r="O106" s="58">
        <v>790</v>
      </c>
      <c r="P106" s="8" t="s">
        <v>64</v>
      </c>
      <c r="Q106" s="8">
        <v>8000</v>
      </c>
      <c r="R106" s="58">
        <v>208</v>
      </c>
      <c r="S106" s="6"/>
      <c r="T106" s="6"/>
    </row>
    <row r="107" spans="1:21" x14ac:dyDescent="0.3">
      <c r="A107" s="8">
        <v>3</v>
      </c>
      <c r="B107" s="67" t="s">
        <v>312</v>
      </c>
      <c r="C107" s="6">
        <v>389</v>
      </c>
      <c r="D107" s="3">
        <v>0</v>
      </c>
      <c r="E107" s="3">
        <v>0</v>
      </c>
      <c r="F107" s="3">
        <v>0</v>
      </c>
      <c r="G107" s="13">
        <f>C107+E107-F107</f>
        <v>389</v>
      </c>
      <c r="H107" s="3">
        <v>70</v>
      </c>
      <c r="I107" s="3">
        <v>315</v>
      </c>
      <c r="J107" s="3">
        <v>4</v>
      </c>
      <c r="K107" s="13">
        <f>H107+I107+J107</f>
        <v>389</v>
      </c>
      <c r="L107" s="58">
        <v>252000</v>
      </c>
      <c r="M107" s="58">
        <v>800</v>
      </c>
      <c r="N107" s="58">
        <f>I107*O107</f>
        <v>248850</v>
      </c>
      <c r="O107" s="58">
        <v>790</v>
      </c>
      <c r="P107" s="8" t="s">
        <v>64</v>
      </c>
      <c r="Q107" s="8">
        <v>8000</v>
      </c>
      <c r="R107" s="58">
        <v>214</v>
      </c>
      <c r="S107" s="6"/>
      <c r="T107" s="6"/>
    </row>
    <row r="108" spans="1:21" s="253" customFormat="1" x14ac:dyDescent="0.3">
      <c r="A108" s="119">
        <v>4</v>
      </c>
      <c r="B108" s="316" t="s">
        <v>241</v>
      </c>
      <c r="C108" s="307">
        <v>639</v>
      </c>
      <c r="D108" s="122">
        <v>0</v>
      </c>
      <c r="E108" s="122">
        <v>0</v>
      </c>
      <c r="F108" s="122">
        <v>0</v>
      </c>
      <c r="G108" s="307">
        <f>C108+E108-F108</f>
        <v>639</v>
      </c>
      <c r="H108" s="127">
        <v>93</v>
      </c>
      <c r="I108" s="307">
        <v>528</v>
      </c>
      <c r="J108" s="122">
        <v>18</v>
      </c>
      <c r="K108" s="307">
        <f>H108+I108+J108</f>
        <v>639</v>
      </c>
      <c r="L108" s="257">
        <v>432960</v>
      </c>
      <c r="M108" s="257">
        <v>820</v>
      </c>
      <c r="N108" s="257">
        <f>I108*O108</f>
        <v>422400</v>
      </c>
      <c r="O108" s="58">
        <v>800</v>
      </c>
      <c r="P108" s="119" t="s">
        <v>64</v>
      </c>
      <c r="Q108" s="8">
        <v>8000</v>
      </c>
      <c r="R108" s="257">
        <v>313</v>
      </c>
      <c r="S108" s="127"/>
      <c r="T108" s="127"/>
      <c r="U108" s="253" t="s">
        <v>400</v>
      </c>
    </row>
    <row r="109" spans="1:21" s="253" customFormat="1" x14ac:dyDescent="0.3">
      <c r="A109" s="119">
        <v>5</v>
      </c>
      <c r="B109" s="120" t="s">
        <v>242</v>
      </c>
      <c r="C109" s="307">
        <v>628</v>
      </c>
      <c r="D109" s="122">
        <v>0</v>
      </c>
      <c r="E109" s="122">
        <v>0</v>
      </c>
      <c r="F109" s="122">
        <v>0</v>
      </c>
      <c r="G109" s="307">
        <f>C109+E109-F109</f>
        <v>628</v>
      </c>
      <c r="H109" s="127">
        <v>92</v>
      </c>
      <c r="I109" s="307">
        <v>526</v>
      </c>
      <c r="J109" s="122">
        <v>10</v>
      </c>
      <c r="K109" s="307">
        <f>H109+I109+J109</f>
        <v>628</v>
      </c>
      <c r="L109" s="257">
        <v>420800</v>
      </c>
      <c r="M109" s="257">
        <v>800</v>
      </c>
      <c r="N109" s="257">
        <f>I109*O109</f>
        <v>415540</v>
      </c>
      <c r="O109" s="58">
        <v>790</v>
      </c>
      <c r="P109" s="119" t="s">
        <v>64</v>
      </c>
      <c r="Q109" s="8">
        <v>8000</v>
      </c>
      <c r="R109" s="257">
        <v>400</v>
      </c>
      <c r="S109" s="127"/>
      <c r="T109" s="127"/>
      <c r="U109" s="253" t="s">
        <v>401</v>
      </c>
    </row>
    <row r="110" spans="1:21" x14ac:dyDescent="0.3">
      <c r="A110" s="8"/>
      <c r="B110" s="67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58"/>
      <c r="P110" s="8"/>
      <c r="Q110" s="8"/>
      <c r="R110" s="6"/>
      <c r="S110" s="6"/>
      <c r="T110" s="6"/>
    </row>
    <row r="111" spans="1:21" x14ac:dyDescent="0.3">
      <c r="A111" s="6"/>
      <c r="B111" s="41" t="s">
        <v>3</v>
      </c>
      <c r="C111" s="7">
        <f t="shared" ref="C111:J111" si="5">SUM(C105:C110)</f>
        <v>1947</v>
      </c>
      <c r="D111" s="47">
        <f t="shared" si="5"/>
        <v>0</v>
      </c>
      <c r="E111" s="7">
        <f t="shared" si="5"/>
        <v>0</v>
      </c>
      <c r="F111" s="7">
        <f t="shared" si="5"/>
        <v>0</v>
      </c>
      <c r="G111" s="7">
        <f t="shared" si="5"/>
        <v>1947</v>
      </c>
      <c r="H111" s="7">
        <f t="shared" si="5"/>
        <v>336</v>
      </c>
      <c r="I111" s="7">
        <f t="shared" si="5"/>
        <v>1574</v>
      </c>
      <c r="J111" s="7">
        <f t="shared" si="5"/>
        <v>37</v>
      </c>
      <c r="K111" s="7">
        <f>SUM(K105:K110)</f>
        <v>1947</v>
      </c>
      <c r="L111" s="40">
        <f>SUM(L105:L110)</f>
        <v>1266560</v>
      </c>
      <c r="M111" s="58">
        <f>SUM(M105:M109)/5</f>
        <v>796</v>
      </c>
      <c r="N111" s="7">
        <f>SUM(N105:N110)</f>
        <v>1246340</v>
      </c>
      <c r="O111" s="58">
        <f>SUM(O105:O109)/5</f>
        <v>786</v>
      </c>
      <c r="P111" s="8" t="s">
        <v>64</v>
      </c>
      <c r="Q111" s="8">
        <f>SUM(Q105:Q109)/5</f>
        <v>8000</v>
      </c>
      <c r="R111" s="40">
        <f>SUM(R105:R110)</f>
        <v>1225</v>
      </c>
      <c r="S111" s="6"/>
      <c r="T111" s="6"/>
    </row>
    <row r="113" spans="1:20" ht="20.100000000000001" customHeight="1" x14ac:dyDescent="0.3">
      <c r="A113" s="16" t="s">
        <v>46</v>
      </c>
      <c r="O113" s="419" t="str">
        <f>O70</f>
        <v>Binduriang, 31 Desember 2023</v>
      </c>
      <c r="P113" s="419"/>
      <c r="Q113" s="419"/>
      <c r="R113" s="419"/>
      <c r="S113" s="419"/>
      <c r="T113" s="419"/>
    </row>
    <row r="114" spans="1:20" ht="20.100000000000001" customHeight="1" x14ac:dyDescent="0.3">
      <c r="B114" s="374" t="s">
        <v>383</v>
      </c>
      <c r="O114" s="419" t="s">
        <v>2</v>
      </c>
      <c r="P114" s="419"/>
      <c r="Q114" s="419"/>
      <c r="R114" s="419"/>
      <c r="S114" s="419"/>
      <c r="T114" s="419"/>
    </row>
    <row r="115" spans="1:20" x14ac:dyDescent="0.3">
      <c r="B115" s="374" t="s">
        <v>412</v>
      </c>
    </row>
    <row r="116" spans="1:20" x14ac:dyDescent="0.3">
      <c r="B116" s="74" t="s">
        <v>419</v>
      </c>
    </row>
    <row r="117" spans="1:20" ht="20.100000000000001" customHeight="1" x14ac:dyDescent="0.3">
      <c r="B117" s="74" t="s">
        <v>420</v>
      </c>
      <c r="O117" s="428" t="str">
        <f>O74</f>
        <v>TRI WALUYO, A,Md</v>
      </c>
      <c r="P117" s="428"/>
      <c r="Q117" s="428"/>
      <c r="R117" s="428"/>
      <c r="S117" s="428"/>
      <c r="T117" s="428"/>
    </row>
    <row r="118" spans="1:20" ht="16.5" customHeight="1" x14ac:dyDescent="0.3">
      <c r="O118" s="419" t="str">
        <f>O75</f>
        <v>-</v>
      </c>
      <c r="P118" s="419"/>
      <c r="Q118" s="419"/>
      <c r="R118" s="419"/>
      <c r="S118" s="419"/>
      <c r="T118" s="419"/>
    </row>
    <row r="119" spans="1:20" ht="12" customHeight="1" x14ac:dyDescent="0.3"/>
    <row r="120" spans="1:20" ht="12" customHeight="1" x14ac:dyDescent="0.3"/>
    <row r="121" spans="1:20" ht="12" customHeight="1" x14ac:dyDescent="0.3"/>
    <row r="122" spans="1:20" ht="12" customHeight="1" x14ac:dyDescent="0.3"/>
    <row r="123" spans="1:20" ht="12" customHeight="1" x14ac:dyDescent="0.3"/>
    <row r="124" spans="1:20" ht="12" customHeight="1" x14ac:dyDescent="0.3"/>
    <row r="125" spans="1:20" ht="12" customHeight="1" x14ac:dyDescent="0.3"/>
    <row r="126" spans="1:20" ht="12" customHeight="1" x14ac:dyDescent="0.3"/>
    <row r="127" spans="1:20" ht="12" customHeight="1" x14ac:dyDescent="0.3"/>
    <row r="128" spans="1:20" ht="12" customHeight="1" x14ac:dyDescent="0.3"/>
    <row r="129" spans="1:20" ht="12" customHeight="1" x14ac:dyDescent="0.3"/>
    <row r="130" spans="1:20" ht="12" customHeight="1" x14ac:dyDescent="0.3"/>
    <row r="131" spans="1:20" ht="20.100000000000001" customHeight="1" x14ac:dyDescent="0.3">
      <c r="A131" s="16" t="s">
        <v>96</v>
      </c>
    </row>
    <row r="132" spans="1:20" x14ac:dyDescent="0.3">
      <c r="L132" s="17"/>
    </row>
    <row r="133" spans="1:20" x14ac:dyDescent="0.3">
      <c r="A133" s="441" t="s">
        <v>93</v>
      </c>
      <c r="B133" s="460"/>
      <c r="C133" s="460"/>
      <c r="D133" s="460"/>
      <c r="E133" s="460"/>
      <c r="F133" s="460"/>
      <c r="G133" s="460"/>
      <c r="H133" s="460"/>
      <c r="I133" s="460"/>
      <c r="J133" s="460"/>
      <c r="K133" s="460"/>
      <c r="L133" s="460"/>
      <c r="M133" s="460"/>
      <c r="N133" s="460"/>
      <c r="O133" s="460"/>
      <c r="P133" s="460"/>
      <c r="Q133" s="460"/>
      <c r="R133" s="460"/>
      <c r="S133" s="460"/>
      <c r="T133" s="447"/>
    </row>
    <row r="134" spans="1:20" x14ac:dyDescent="0.3">
      <c r="A134" s="444" t="s">
        <v>4</v>
      </c>
      <c r="B134" s="461"/>
      <c r="C134" s="461"/>
      <c r="D134" s="461"/>
      <c r="E134" s="461"/>
      <c r="F134" s="461"/>
      <c r="G134" s="461"/>
      <c r="H134" s="461"/>
      <c r="I134" s="461"/>
      <c r="J134" s="461"/>
      <c r="K134" s="461"/>
      <c r="L134" s="461"/>
      <c r="M134" s="461"/>
      <c r="N134" s="461"/>
      <c r="O134" s="461"/>
      <c r="P134" s="461"/>
      <c r="Q134" s="461"/>
      <c r="R134" s="461"/>
      <c r="S134" s="461"/>
      <c r="T134" s="445"/>
    </row>
    <row r="135" spans="1:20" x14ac:dyDescent="0.3">
      <c r="N135" s="18"/>
    </row>
    <row r="136" spans="1:20" x14ac:dyDescent="0.3">
      <c r="A136" s="19" t="s">
        <v>5</v>
      </c>
      <c r="B136" s="19"/>
      <c r="C136" s="19" t="s">
        <v>77</v>
      </c>
      <c r="D136" s="19"/>
      <c r="L136" s="20"/>
      <c r="N136" s="20"/>
      <c r="Q136" s="70" t="s">
        <v>42</v>
      </c>
      <c r="S136" s="16" t="str">
        <f>S92</f>
        <v>: 2023</v>
      </c>
    </row>
    <row r="137" spans="1:20" x14ac:dyDescent="0.3">
      <c r="A137" s="16" t="s">
        <v>9</v>
      </c>
      <c r="C137" s="16" t="str">
        <f>C93</f>
        <v>: BINDURIANG</v>
      </c>
      <c r="Q137" s="70" t="s">
        <v>43</v>
      </c>
      <c r="S137" s="16" t="s">
        <v>45</v>
      </c>
    </row>
    <row r="138" spans="1:20" x14ac:dyDescent="0.3">
      <c r="A138" s="16" t="s">
        <v>6</v>
      </c>
      <c r="C138" s="16" t="s">
        <v>99</v>
      </c>
      <c r="Q138" s="70" t="s">
        <v>44</v>
      </c>
      <c r="S138" s="16" t="str">
        <f>S94</f>
        <v>: IV ( Empat )</v>
      </c>
    </row>
    <row r="139" spans="1:20" x14ac:dyDescent="0.3">
      <c r="A139" s="16" t="s">
        <v>7</v>
      </c>
      <c r="C139" s="16" t="s">
        <v>41</v>
      </c>
    </row>
    <row r="141" spans="1:20" x14ac:dyDescent="0.3">
      <c r="A141" s="424" t="s">
        <v>8</v>
      </c>
      <c r="B141" s="424" t="s">
        <v>91</v>
      </c>
      <c r="C141" s="22" t="s">
        <v>10</v>
      </c>
      <c r="D141" s="433" t="s">
        <v>15</v>
      </c>
      <c r="E141" s="422"/>
      <c r="F141" s="422"/>
      <c r="G141" s="422"/>
      <c r="H141" s="422"/>
      <c r="I141" s="422"/>
      <c r="J141" s="422"/>
      <c r="K141" s="423"/>
      <c r="L141" s="431" t="s">
        <v>28</v>
      </c>
      <c r="M141" s="432"/>
      <c r="N141" s="431" t="s">
        <v>28</v>
      </c>
      <c r="O141" s="432"/>
      <c r="P141" s="22"/>
      <c r="Q141" s="381"/>
      <c r="R141" s="421" t="s">
        <v>35</v>
      </c>
      <c r="S141" s="427"/>
      <c r="T141" s="424" t="s">
        <v>39</v>
      </c>
    </row>
    <row r="142" spans="1:20" x14ac:dyDescent="0.3">
      <c r="A142" s="425"/>
      <c r="B142" s="425"/>
      <c r="C142" s="24" t="s">
        <v>11</v>
      </c>
      <c r="D142" s="421" t="s">
        <v>16</v>
      </c>
      <c r="E142" s="422"/>
      <c r="F142" s="422"/>
      <c r="G142" s="423"/>
      <c r="H142" s="433" t="s">
        <v>23</v>
      </c>
      <c r="I142" s="422"/>
      <c r="J142" s="422"/>
      <c r="K142" s="423"/>
      <c r="L142" s="434" t="s">
        <v>29</v>
      </c>
      <c r="M142" s="435"/>
      <c r="N142" s="434" t="s">
        <v>29</v>
      </c>
      <c r="O142" s="435"/>
      <c r="P142" s="24"/>
      <c r="Q142" s="26" t="s">
        <v>416</v>
      </c>
      <c r="R142" s="429" t="s">
        <v>36</v>
      </c>
      <c r="S142" s="430"/>
      <c r="T142" s="425"/>
    </row>
    <row r="143" spans="1:20" x14ac:dyDescent="0.3">
      <c r="A143" s="425"/>
      <c r="B143" s="425"/>
      <c r="C143" s="26" t="s">
        <v>12</v>
      </c>
      <c r="D143" s="23"/>
      <c r="E143" s="27"/>
      <c r="F143" s="23"/>
      <c r="G143" s="23"/>
      <c r="H143" s="23"/>
      <c r="I143" s="23"/>
      <c r="J143" s="23"/>
      <c r="K143" s="23"/>
      <c r="L143" s="421" t="s">
        <v>30</v>
      </c>
      <c r="M143" s="427"/>
      <c r="N143" s="421" t="s">
        <v>30</v>
      </c>
      <c r="O143" s="427"/>
      <c r="P143" s="24" t="s">
        <v>34</v>
      </c>
      <c r="Q143" s="24" t="s">
        <v>417</v>
      </c>
      <c r="R143" s="22"/>
      <c r="S143" s="22"/>
      <c r="T143" s="425"/>
    </row>
    <row r="144" spans="1:20" x14ac:dyDescent="0.3">
      <c r="A144" s="425"/>
      <c r="B144" s="425"/>
      <c r="C144" s="26" t="s">
        <v>13</v>
      </c>
      <c r="D144" s="24" t="s">
        <v>17</v>
      </c>
      <c r="E144" s="28" t="s">
        <v>17</v>
      </c>
      <c r="F144" s="24" t="s">
        <v>20</v>
      </c>
      <c r="G144" s="24" t="s">
        <v>22</v>
      </c>
      <c r="H144" s="24" t="s">
        <v>24</v>
      </c>
      <c r="I144" s="24" t="s">
        <v>25</v>
      </c>
      <c r="J144" s="24" t="s">
        <v>26</v>
      </c>
      <c r="K144" s="24" t="s">
        <v>22</v>
      </c>
      <c r="L144" s="429" t="s">
        <v>14</v>
      </c>
      <c r="M144" s="430"/>
      <c r="N144" s="429" t="s">
        <v>33</v>
      </c>
      <c r="O144" s="430"/>
      <c r="P144" s="24" t="s">
        <v>28</v>
      </c>
      <c r="Q144" s="24" t="s">
        <v>418</v>
      </c>
      <c r="R144" s="24" t="s">
        <v>37</v>
      </c>
      <c r="S144" s="24" t="s">
        <v>38</v>
      </c>
      <c r="T144" s="425"/>
    </row>
    <row r="145" spans="1:24" x14ac:dyDescent="0.3">
      <c r="A145" s="425"/>
      <c r="B145" s="425"/>
      <c r="C145" s="26" t="s">
        <v>14</v>
      </c>
      <c r="D145" s="24" t="s">
        <v>18</v>
      </c>
      <c r="E145" s="28" t="s">
        <v>19</v>
      </c>
      <c r="F145" s="24" t="s">
        <v>21</v>
      </c>
      <c r="G145" s="24"/>
      <c r="H145" s="24"/>
      <c r="I145" s="24"/>
      <c r="J145" s="24" t="s">
        <v>27</v>
      </c>
      <c r="K145" s="24"/>
      <c r="L145" s="22" t="s">
        <v>22</v>
      </c>
      <c r="M145" s="22" t="s">
        <v>31</v>
      </c>
      <c r="N145" s="22" t="s">
        <v>22</v>
      </c>
      <c r="O145" s="22" t="s">
        <v>31</v>
      </c>
      <c r="P145" s="24"/>
      <c r="Q145" s="24"/>
      <c r="R145" s="25"/>
      <c r="S145" s="25"/>
      <c r="T145" s="425"/>
    </row>
    <row r="146" spans="1:24" ht="20.100000000000001" customHeight="1" x14ac:dyDescent="0.3">
      <c r="A146" s="426"/>
      <c r="B146" s="426"/>
      <c r="C146" s="29"/>
      <c r="D146" s="30"/>
      <c r="E146" s="31"/>
      <c r="F146" s="30"/>
      <c r="G146" s="30"/>
      <c r="H146" s="30"/>
      <c r="I146" s="30"/>
      <c r="J146" s="30"/>
      <c r="K146" s="30"/>
      <c r="L146" s="32" t="s">
        <v>29</v>
      </c>
      <c r="M146" s="33" t="s">
        <v>32</v>
      </c>
      <c r="N146" s="32" t="s">
        <v>29</v>
      </c>
      <c r="O146" s="33" t="s">
        <v>32</v>
      </c>
      <c r="P146" s="33"/>
      <c r="Q146" s="33"/>
      <c r="R146" s="30"/>
      <c r="S146" s="30"/>
      <c r="T146" s="426"/>
    </row>
    <row r="147" spans="1:24" x14ac:dyDescent="0.3">
      <c r="A147" s="8">
        <v>1</v>
      </c>
      <c r="B147" s="8">
        <v>2</v>
      </c>
      <c r="C147" s="8">
        <v>3</v>
      </c>
      <c r="D147" s="8">
        <v>4</v>
      </c>
      <c r="E147" s="8">
        <v>5</v>
      </c>
      <c r="F147" s="8">
        <v>6</v>
      </c>
      <c r="G147" s="8" t="s">
        <v>0</v>
      </c>
      <c r="H147" s="8">
        <v>8</v>
      </c>
      <c r="I147" s="8">
        <v>9</v>
      </c>
      <c r="J147" s="8">
        <v>10</v>
      </c>
      <c r="K147" s="8" t="s">
        <v>1</v>
      </c>
      <c r="L147" s="8">
        <v>12</v>
      </c>
      <c r="M147" s="8">
        <v>13</v>
      </c>
      <c r="N147" s="8">
        <v>14</v>
      </c>
      <c r="O147" s="8">
        <v>15</v>
      </c>
      <c r="P147" s="8">
        <v>16</v>
      </c>
      <c r="Q147" s="8"/>
      <c r="R147" s="8">
        <v>17</v>
      </c>
      <c r="S147" s="8">
        <v>18</v>
      </c>
      <c r="T147" s="8">
        <v>19</v>
      </c>
    </row>
    <row r="148" spans="1:24" x14ac:dyDescent="0.3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7"/>
      <c r="P148" s="8"/>
      <c r="Q148" s="8"/>
      <c r="R148" s="6"/>
      <c r="S148" s="6"/>
      <c r="T148" s="6"/>
    </row>
    <row r="149" spans="1:24" x14ac:dyDescent="0.3">
      <c r="A149" s="8">
        <v>1</v>
      </c>
      <c r="B149" s="67" t="s">
        <v>239</v>
      </c>
      <c r="C149" s="13">
        <v>617</v>
      </c>
      <c r="D149" s="3">
        <v>0</v>
      </c>
      <c r="E149" s="3">
        <v>0</v>
      </c>
      <c r="F149" s="3">
        <v>0</v>
      </c>
      <c r="G149" s="13">
        <f>C149+E149-F149</f>
        <v>617</v>
      </c>
      <c r="H149" s="13">
        <v>73</v>
      </c>
      <c r="I149" s="13">
        <v>484</v>
      </c>
      <c r="J149" s="13">
        <v>60</v>
      </c>
      <c r="K149" s="13">
        <f>H149+I149+J149</f>
        <v>617</v>
      </c>
      <c r="L149" s="58">
        <v>363000</v>
      </c>
      <c r="M149" s="58">
        <v>750</v>
      </c>
      <c r="N149" s="58">
        <f>I149*O149</f>
        <v>290400</v>
      </c>
      <c r="O149" s="58">
        <v>600</v>
      </c>
      <c r="P149" s="8" t="s">
        <v>65</v>
      </c>
      <c r="Q149" s="8">
        <v>38000</v>
      </c>
      <c r="R149" s="58">
        <v>500</v>
      </c>
      <c r="S149" s="6"/>
      <c r="T149" s="6"/>
      <c r="X149" s="58">
        <v>42000</v>
      </c>
    </row>
    <row r="150" spans="1:24" s="323" customFormat="1" x14ac:dyDescent="0.3">
      <c r="A150" s="119">
        <v>2</v>
      </c>
      <c r="B150" s="120" t="s">
        <v>240</v>
      </c>
      <c r="C150" s="307">
        <v>695</v>
      </c>
      <c r="D150" s="122">
        <v>0</v>
      </c>
      <c r="E150" s="122">
        <v>0</v>
      </c>
      <c r="F150" s="122">
        <v>0</v>
      </c>
      <c r="G150" s="307">
        <f>C150+E150-F150</f>
        <v>695</v>
      </c>
      <c r="H150" s="335">
        <v>88.9</v>
      </c>
      <c r="I150" s="307">
        <v>540</v>
      </c>
      <c r="J150" s="335">
        <v>66.099999999999994</v>
      </c>
      <c r="K150" s="307">
        <f>H150+I150+J150</f>
        <v>695</v>
      </c>
      <c r="L150" s="257">
        <v>405000</v>
      </c>
      <c r="M150" s="257">
        <v>750</v>
      </c>
      <c r="N150" s="257">
        <f>I150*O150</f>
        <v>324000</v>
      </c>
      <c r="O150" s="58">
        <v>600</v>
      </c>
      <c r="P150" s="119" t="s">
        <v>65</v>
      </c>
      <c r="Q150" s="8">
        <v>38000</v>
      </c>
      <c r="R150" s="257">
        <v>380</v>
      </c>
      <c r="S150" s="127"/>
      <c r="T150" s="127"/>
      <c r="U150" s="323" t="s">
        <v>362</v>
      </c>
      <c r="X150" s="322">
        <v>40000</v>
      </c>
    </row>
    <row r="151" spans="1:24" x14ac:dyDescent="0.3">
      <c r="A151" s="8">
        <v>3</v>
      </c>
      <c r="B151" s="67" t="s">
        <v>312</v>
      </c>
      <c r="C151" s="6">
        <v>403</v>
      </c>
      <c r="D151" s="3">
        <v>0</v>
      </c>
      <c r="E151" s="3">
        <v>0</v>
      </c>
      <c r="F151" s="3">
        <v>0</v>
      </c>
      <c r="G151" s="13">
        <f>C151+E151-F151</f>
        <v>403</v>
      </c>
      <c r="H151" s="3">
        <v>86</v>
      </c>
      <c r="I151" s="3">
        <v>271</v>
      </c>
      <c r="J151" s="3">
        <v>46</v>
      </c>
      <c r="K151" s="13">
        <f>H151+I151+J151</f>
        <v>403</v>
      </c>
      <c r="L151" s="58">
        <v>216800</v>
      </c>
      <c r="M151" s="58">
        <v>800</v>
      </c>
      <c r="N151" s="58">
        <f>I151*O151</f>
        <v>162600</v>
      </c>
      <c r="O151" s="58">
        <v>600</v>
      </c>
      <c r="P151" s="8" t="s">
        <v>65</v>
      </c>
      <c r="Q151" s="8">
        <v>38000</v>
      </c>
      <c r="R151" s="58">
        <v>300</v>
      </c>
      <c r="S151" s="6"/>
      <c r="T151" s="6"/>
      <c r="X151" s="58">
        <v>25000</v>
      </c>
    </row>
    <row r="152" spans="1:24" x14ac:dyDescent="0.3">
      <c r="A152" s="8">
        <v>4</v>
      </c>
      <c r="B152" s="138" t="s">
        <v>241</v>
      </c>
      <c r="C152" s="13">
        <v>104</v>
      </c>
      <c r="D152" s="3">
        <v>0</v>
      </c>
      <c r="E152" s="3">
        <v>0</v>
      </c>
      <c r="F152" s="3">
        <v>0</v>
      </c>
      <c r="G152" s="13">
        <f>C152+E152-F152</f>
        <v>104</v>
      </c>
      <c r="H152" s="6">
        <v>43</v>
      </c>
      <c r="I152" s="13">
        <v>46</v>
      </c>
      <c r="J152" s="3">
        <v>15</v>
      </c>
      <c r="K152" s="13">
        <f>H152+I152+J152</f>
        <v>104</v>
      </c>
      <c r="L152" s="58">
        <v>34500</v>
      </c>
      <c r="M152" s="58">
        <v>750</v>
      </c>
      <c r="N152" s="58">
        <f>I152*O152</f>
        <v>27600</v>
      </c>
      <c r="O152" s="58">
        <v>600</v>
      </c>
      <c r="P152" s="8" t="s">
        <v>65</v>
      </c>
      <c r="Q152" s="8">
        <v>38000</v>
      </c>
      <c r="R152" s="58">
        <v>230</v>
      </c>
      <c r="S152" s="6"/>
      <c r="T152" s="6"/>
      <c r="X152" s="58">
        <v>41000</v>
      </c>
    </row>
    <row r="153" spans="1:24" x14ac:dyDescent="0.3">
      <c r="A153" s="8">
        <v>5</v>
      </c>
      <c r="B153" s="67" t="s">
        <v>242</v>
      </c>
      <c r="C153" s="13">
        <v>106</v>
      </c>
      <c r="D153" s="3">
        <v>0</v>
      </c>
      <c r="E153" s="3">
        <v>0</v>
      </c>
      <c r="F153" s="3">
        <v>0</v>
      </c>
      <c r="G153" s="13">
        <f>C153+E153-F153</f>
        <v>106</v>
      </c>
      <c r="H153" s="6">
        <v>18</v>
      </c>
      <c r="I153" s="13">
        <v>78</v>
      </c>
      <c r="J153" s="3">
        <v>10</v>
      </c>
      <c r="K153" s="13">
        <f>H153+I153+J153</f>
        <v>106</v>
      </c>
      <c r="L153" s="58">
        <v>58500</v>
      </c>
      <c r="M153" s="58">
        <v>750</v>
      </c>
      <c r="N153" s="58">
        <f>I153*O153</f>
        <v>46800</v>
      </c>
      <c r="O153" s="58">
        <v>600</v>
      </c>
      <c r="P153" s="8" t="s">
        <v>65</v>
      </c>
      <c r="Q153" s="8">
        <v>38000</v>
      </c>
      <c r="R153" s="58">
        <v>224</v>
      </c>
      <c r="S153" s="6"/>
      <c r="T153" s="6"/>
      <c r="X153" s="58">
        <v>60000</v>
      </c>
    </row>
    <row r="154" spans="1:24" x14ac:dyDescent="0.3">
      <c r="A154" s="6"/>
      <c r="B154" s="67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8"/>
      <c r="Q154" s="8"/>
      <c r="R154" s="6"/>
      <c r="S154" s="6"/>
      <c r="T154" s="6"/>
    </row>
    <row r="155" spans="1:24" x14ac:dyDescent="0.3">
      <c r="A155" s="6"/>
      <c r="B155" s="41" t="s">
        <v>3</v>
      </c>
      <c r="C155" s="7">
        <f t="shared" ref="C155:J155" si="6">SUM(C149:C154)</f>
        <v>1925</v>
      </c>
      <c r="D155" s="47">
        <f t="shared" si="6"/>
        <v>0</v>
      </c>
      <c r="E155" s="7">
        <f t="shared" si="6"/>
        <v>0</v>
      </c>
      <c r="F155" s="7">
        <f t="shared" si="6"/>
        <v>0</v>
      </c>
      <c r="G155" s="7">
        <f t="shared" si="6"/>
        <v>1925</v>
      </c>
      <c r="H155" s="7">
        <f t="shared" si="6"/>
        <v>308.89999999999998</v>
      </c>
      <c r="I155" s="7">
        <f t="shared" si="6"/>
        <v>1419</v>
      </c>
      <c r="J155" s="7">
        <f t="shared" si="6"/>
        <v>197.1</v>
      </c>
      <c r="K155" s="7">
        <f>SUM(K149:K154)</f>
        <v>1925</v>
      </c>
      <c r="L155" s="40">
        <f>SUM(L149:L154)</f>
        <v>1077800</v>
      </c>
      <c r="M155" s="3">
        <f>SUM(M149:M154)/5</f>
        <v>760</v>
      </c>
      <c r="N155" s="3">
        <f>SUM(N149:N154)</f>
        <v>851400</v>
      </c>
      <c r="O155" s="3">
        <f>SUM(O149:O154)/5</f>
        <v>600</v>
      </c>
      <c r="P155" s="8" t="s">
        <v>65</v>
      </c>
      <c r="Q155" s="8">
        <f>SUM(Q149:Q153)/5</f>
        <v>38000</v>
      </c>
      <c r="R155" s="40">
        <f>SUM(R149:R154)</f>
        <v>1634</v>
      </c>
      <c r="S155" s="6"/>
      <c r="T155" s="6"/>
    </row>
    <row r="156" spans="1:24" x14ac:dyDescent="0.3">
      <c r="O156" s="71"/>
    </row>
    <row r="157" spans="1:24" x14ac:dyDescent="0.3">
      <c r="A157" s="16" t="s">
        <v>46</v>
      </c>
      <c r="E157" s="20"/>
      <c r="O157" s="419" t="str">
        <f>O113</f>
        <v>Binduriang, 31 Desember 2023</v>
      </c>
      <c r="P157" s="419"/>
      <c r="Q157" s="419"/>
      <c r="R157" s="419"/>
      <c r="S157" s="419"/>
      <c r="T157" s="419"/>
    </row>
    <row r="158" spans="1:24" x14ac:dyDescent="0.3">
      <c r="B158" s="374" t="s">
        <v>324</v>
      </c>
      <c r="F158" s="20"/>
      <c r="K158" s="71"/>
      <c r="M158" s="71"/>
      <c r="O158" s="419" t="s">
        <v>2</v>
      </c>
      <c r="P158" s="419"/>
      <c r="Q158" s="419"/>
      <c r="R158" s="419"/>
      <c r="S158" s="419"/>
      <c r="T158" s="419"/>
    </row>
    <row r="159" spans="1:24" x14ac:dyDescent="0.3">
      <c r="B159" s="378" t="s">
        <v>353</v>
      </c>
      <c r="M159" s="71"/>
    </row>
    <row r="160" spans="1:24" x14ac:dyDescent="0.3">
      <c r="B160" s="377"/>
    </row>
    <row r="161" spans="1:20" x14ac:dyDescent="0.3">
      <c r="O161" s="428" t="str">
        <f>O117</f>
        <v>TRI WALUYO, A,Md</v>
      </c>
      <c r="P161" s="428"/>
      <c r="Q161" s="428"/>
      <c r="R161" s="428"/>
      <c r="S161" s="428"/>
      <c r="T161" s="428"/>
    </row>
    <row r="162" spans="1:20" x14ac:dyDescent="0.3">
      <c r="O162" s="419" t="str">
        <f>O118</f>
        <v>-</v>
      </c>
      <c r="P162" s="419"/>
      <c r="Q162" s="419"/>
      <c r="R162" s="419"/>
      <c r="S162" s="419"/>
      <c r="T162" s="419"/>
    </row>
    <row r="163" spans="1:20" x14ac:dyDescent="0.3">
      <c r="O163" s="70"/>
      <c r="R163" s="70"/>
      <c r="S163" s="70"/>
      <c r="T163" s="70"/>
    </row>
    <row r="164" spans="1:20" x14ac:dyDescent="0.3">
      <c r="O164" s="70"/>
      <c r="R164" s="70"/>
      <c r="S164" s="70"/>
      <c r="T164" s="70"/>
    </row>
    <row r="165" spans="1:20" x14ac:dyDescent="0.3">
      <c r="O165" s="70"/>
      <c r="R165" s="70"/>
      <c r="S165" s="70"/>
      <c r="T165" s="70"/>
    </row>
    <row r="166" spans="1:20" x14ac:dyDescent="0.3">
      <c r="O166" s="70"/>
      <c r="R166" s="70"/>
      <c r="S166" s="70"/>
      <c r="T166" s="70"/>
    </row>
    <row r="167" spans="1:20" x14ac:dyDescent="0.3">
      <c r="O167" s="70"/>
      <c r="R167" s="70"/>
      <c r="S167" s="70"/>
      <c r="T167" s="70"/>
    </row>
    <row r="168" spans="1:20" x14ac:dyDescent="0.3">
      <c r="O168" s="70"/>
      <c r="R168" s="70"/>
      <c r="S168" s="70"/>
      <c r="T168" s="70"/>
    </row>
    <row r="169" spans="1:20" x14ac:dyDescent="0.3">
      <c r="O169" s="70"/>
      <c r="R169" s="70"/>
      <c r="S169" s="70"/>
      <c r="T169" s="70"/>
    </row>
    <row r="170" spans="1:20" x14ac:dyDescent="0.3">
      <c r="O170" s="70"/>
      <c r="R170" s="70"/>
      <c r="S170" s="70"/>
      <c r="T170" s="70"/>
    </row>
    <row r="171" spans="1:20" x14ac:dyDescent="0.3">
      <c r="O171" s="70"/>
      <c r="R171" s="70"/>
      <c r="S171" s="70"/>
      <c r="T171" s="70"/>
    </row>
    <row r="172" spans="1:20" x14ac:dyDescent="0.3">
      <c r="O172" s="70"/>
      <c r="R172" s="70"/>
      <c r="S172" s="70"/>
      <c r="T172" s="70"/>
    </row>
    <row r="174" spans="1:20" x14ac:dyDescent="0.3">
      <c r="A174" s="16" t="s">
        <v>96</v>
      </c>
    </row>
    <row r="175" spans="1:20" x14ac:dyDescent="0.3">
      <c r="A175" s="441" t="s">
        <v>93</v>
      </c>
      <c r="B175" s="460"/>
      <c r="C175" s="460"/>
      <c r="D175" s="460"/>
      <c r="E175" s="460"/>
      <c r="F175" s="460"/>
      <c r="G175" s="460"/>
      <c r="H175" s="460"/>
      <c r="I175" s="460"/>
      <c r="J175" s="460"/>
      <c r="K175" s="460"/>
      <c r="L175" s="460"/>
      <c r="M175" s="460"/>
      <c r="N175" s="460"/>
      <c r="O175" s="460"/>
      <c r="P175" s="460"/>
      <c r="Q175" s="460"/>
      <c r="R175" s="460"/>
      <c r="S175" s="460"/>
      <c r="T175" s="447"/>
    </row>
    <row r="176" spans="1:20" x14ac:dyDescent="0.3">
      <c r="A176" s="444" t="s">
        <v>4</v>
      </c>
      <c r="B176" s="461"/>
      <c r="C176" s="461"/>
      <c r="D176" s="461"/>
      <c r="E176" s="461"/>
      <c r="F176" s="461"/>
      <c r="G176" s="461"/>
      <c r="H176" s="461"/>
      <c r="I176" s="461"/>
      <c r="J176" s="461"/>
      <c r="K176" s="461"/>
      <c r="L176" s="461"/>
      <c r="M176" s="461"/>
      <c r="N176" s="461"/>
      <c r="O176" s="461"/>
      <c r="P176" s="461"/>
      <c r="Q176" s="461"/>
      <c r="R176" s="461"/>
      <c r="S176" s="461"/>
      <c r="T176" s="445"/>
    </row>
    <row r="177" spans="1:20" x14ac:dyDescent="0.3">
      <c r="N177" s="18"/>
    </row>
    <row r="178" spans="1:20" x14ac:dyDescent="0.3">
      <c r="A178" s="19" t="s">
        <v>5</v>
      </c>
      <c r="B178" s="19"/>
      <c r="C178" s="19" t="s">
        <v>79</v>
      </c>
      <c r="D178" s="19"/>
      <c r="L178" s="20"/>
      <c r="N178" s="20"/>
      <c r="Q178" s="70" t="s">
        <v>42</v>
      </c>
      <c r="S178" s="16" t="str">
        <f>S136</f>
        <v>: 2023</v>
      </c>
    </row>
    <row r="179" spans="1:20" x14ac:dyDescent="0.3">
      <c r="A179" s="16" t="s">
        <v>9</v>
      </c>
      <c r="C179" s="16" t="str">
        <f>C137</f>
        <v>: BINDURIANG</v>
      </c>
      <c r="Q179" s="70" t="s">
        <v>43</v>
      </c>
      <c r="S179" s="16" t="s">
        <v>45</v>
      </c>
    </row>
    <row r="180" spans="1:20" x14ac:dyDescent="0.3">
      <c r="A180" s="16" t="s">
        <v>6</v>
      </c>
      <c r="C180" s="16" t="s">
        <v>99</v>
      </c>
      <c r="Q180" s="70" t="s">
        <v>44</v>
      </c>
      <c r="S180" s="16" t="str">
        <f>S138</f>
        <v>: IV ( Empat )</v>
      </c>
    </row>
    <row r="181" spans="1:20" x14ac:dyDescent="0.3">
      <c r="A181" s="16" t="s">
        <v>7</v>
      </c>
      <c r="C181" s="16" t="s">
        <v>41</v>
      </c>
    </row>
    <row r="183" spans="1:20" x14ac:dyDescent="0.3">
      <c r="A183" s="424" t="s">
        <v>8</v>
      </c>
      <c r="B183" s="424" t="s">
        <v>91</v>
      </c>
      <c r="C183" s="22" t="s">
        <v>10</v>
      </c>
      <c r="D183" s="433" t="s">
        <v>15</v>
      </c>
      <c r="E183" s="422"/>
      <c r="F183" s="422"/>
      <c r="G183" s="422"/>
      <c r="H183" s="422"/>
      <c r="I183" s="422"/>
      <c r="J183" s="422"/>
      <c r="K183" s="423"/>
      <c r="L183" s="431" t="s">
        <v>28</v>
      </c>
      <c r="M183" s="432"/>
      <c r="N183" s="431" t="s">
        <v>28</v>
      </c>
      <c r="O183" s="432"/>
      <c r="P183" s="22"/>
      <c r="Q183" s="381"/>
      <c r="R183" s="421" t="s">
        <v>35</v>
      </c>
      <c r="S183" s="427"/>
      <c r="T183" s="424" t="s">
        <v>39</v>
      </c>
    </row>
    <row r="184" spans="1:20" x14ac:dyDescent="0.3">
      <c r="A184" s="425"/>
      <c r="B184" s="425"/>
      <c r="C184" s="24" t="s">
        <v>11</v>
      </c>
      <c r="D184" s="421" t="s">
        <v>16</v>
      </c>
      <c r="E184" s="422"/>
      <c r="F184" s="422"/>
      <c r="G184" s="423"/>
      <c r="H184" s="433" t="s">
        <v>23</v>
      </c>
      <c r="I184" s="422"/>
      <c r="J184" s="422"/>
      <c r="K184" s="423"/>
      <c r="L184" s="434" t="s">
        <v>29</v>
      </c>
      <c r="M184" s="435"/>
      <c r="N184" s="434" t="s">
        <v>29</v>
      </c>
      <c r="O184" s="435"/>
      <c r="P184" s="24"/>
      <c r="Q184" s="26" t="s">
        <v>416</v>
      </c>
      <c r="R184" s="429" t="s">
        <v>36</v>
      </c>
      <c r="S184" s="430"/>
      <c r="T184" s="425"/>
    </row>
    <row r="185" spans="1:20" x14ac:dyDescent="0.3">
      <c r="A185" s="425"/>
      <c r="B185" s="425"/>
      <c r="C185" s="26" t="s">
        <v>12</v>
      </c>
      <c r="D185" s="23"/>
      <c r="E185" s="27"/>
      <c r="F185" s="23"/>
      <c r="G185" s="23"/>
      <c r="H185" s="23"/>
      <c r="I185" s="23"/>
      <c r="J185" s="23"/>
      <c r="K185" s="23"/>
      <c r="L185" s="421" t="s">
        <v>30</v>
      </c>
      <c r="M185" s="427"/>
      <c r="N185" s="421" t="s">
        <v>30</v>
      </c>
      <c r="O185" s="427"/>
      <c r="P185" s="24" t="s">
        <v>34</v>
      </c>
      <c r="Q185" s="24" t="s">
        <v>417</v>
      </c>
      <c r="R185" s="22"/>
      <c r="S185" s="22"/>
      <c r="T185" s="425"/>
    </row>
    <row r="186" spans="1:20" x14ac:dyDescent="0.3">
      <c r="A186" s="425"/>
      <c r="B186" s="425"/>
      <c r="C186" s="26" t="s">
        <v>13</v>
      </c>
      <c r="D186" s="24" t="s">
        <v>17</v>
      </c>
      <c r="E186" s="28" t="s">
        <v>17</v>
      </c>
      <c r="F186" s="24" t="s">
        <v>20</v>
      </c>
      <c r="G186" s="24" t="s">
        <v>22</v>
      </c>
      <c r="H186" s="24" t="s">
        <v>24</v>
      </c>
      <c r="I186" s="24" t="s">
        <v>25</v>
      </c>
      <c r="J186" s="24" t="s">
        <v>26</v>
      </c>
      <c r="K186" s="24" t="s">
        <v>22</v>
      </c>
      <c r="L186" s="429" t="s">
        <v>14</v>
      </c>
      <c r="M186" s="430"/>
      <c r="N186" s="429" t="s">
        <v>33</v>
      </c>
      <c r="O186" s="430"/>
      <c r="P186" s="24" t="s">
        <v>28</v>
      </c>
      <c r="Q186" s="24" t="s">
        <v>418</v>
      </c>
      <c r="R186" s="24" t="s">
        <v>37</v>
      </c>
      <c r="S186" s="24" t="s">
        <v>38</v>
      </c>
      <c r="T186" s="425"/>
    </row>
    <row r="187" spans="1:20" x14ac:dyDescent="0.3">
      <c r="A187" s="425"/>
      <c r="B187" s="425"/>
      <c r="C187" s="26" t="s">
        <v>14</v>
      </c>
      <c r="D187" s="24" t="s">
        <v>18</v>
      </c>
      <c r="E187" s="28" t="s">
        <v>19</v>
      </c>
      <c r="F187" s="24" t="s">
        <v>21</v>
      </c>
      <c r="G187" s="24"/>
      <c r="H187" s="24"/>
      <c r="I187" s="24"/>
      <c r="J187" s="24" t="s">
        <v>27</v>
      </c>
      <c r="K187" s="24"/>
      <c r="L187" s="22" t="s">
        <v>22</v>
      </c>
      <c r="M187" s="22" t="s">
        <v>31</v>
      </c>
      <c r="N187" s="22" t="s">
        <v>22</v>
      </c>
      <c r="O187" s="22" t="s">
        <v>31</v>
      </c>
      <c r="P187" s="24"/>
      <c r="Q187" s="24"/>
      <c r="R187" s="25"/>
      <c r="S187" s="25"/>
      <c r="T187" s="425"/>
    </row>
    <row r="188" spans="1:20" ht="20.100000000000001" customHeight="1" x14ac:dyDescent="0.3">
      <c r="A188" s="426"/>
      <c r="B188" s="426"/>
      <c r="C188" s="29"/>
      <c r="D188" s="30"/>
      <c r="E188" s="31"/>
      <c r="F188" s="30"/>
      <c r="G188" s="30"/>
      <c r="H188" s="30"/>
      <c r="I188" s="30"/>
      <c r="J188" s="30"/>
      <c r="K188" s="30"/>
      <c r="L188" s="32" t="s">
        <v>29</v>
      </c>
      <c r="M188" s="33" t="s">
        <v>32</v>
      </c>
      <c r="N188" s="32" t="s">
        <v>29</v>
      </c>
      <c r="O188" s="33" t="s">
        <v>32</v>
      </c>
      <c r="P188" s="33"/>
      <c r="Q188" s="33"/>
      <c r="R188" s="30"/>
      <c r="S188" s="30"/>
      <c r="T188" s="426"/>
    </row>
    <row r="189" spans="1:20" x14ac:dyDescent="0.3">
      <c r="A189" s="8">
        <v>1</v>
      </c>
      <c r="B189" s="8">
        <v>2</v>
      </c>
      <c r="C189" s="8">
        <v>3</v>
      </c>
      <c r="D189" s="8">
        <v>4</v>
      </c>
      <c r="E189" s="8">
        <v>5</v>
      </c>
      <c r="F189" s="8">
        <v>6</v>
      </c>
      <c r="G189" s="8" t="s">
        <v>0</v>
      </c>
      <c r="H189" s="8">
        <v>8</v>
      </c>
      <c r="I189" s="8">
        <v>9</v>
      </c>
      <c r="J189" s="8">
        <v>10</v>
      </c>
      <c r="K189" s="8" t="s">
        <v>1</v>
      </c>
      <c r="L189" s="8">
        <v>12</v>
      </c>
      <c r="M189" s="8">
        <v>13</v>
      </c>
      <c r="N189" s="8">
        <v>14</v>
      </c>
      <c r="O189" s="8">
        <v>15</v>
      </c>
      <c r="P189" s="8">
        <v>16</v>
      </c>
      <c r="Q189" s="8"/>
      <c r="R189" s="8">
        <v>17</v>
      </c>
      <c r="S189" s="8">
        <v>18</v>
      </c>
      <c r="T189" s="8">
        <v>19</v>
      </c>
    </row>
    <row r="190" spans="1:20" x14ac:dyDescent="0.3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13">
        <f t="shared" ref="K190:K195" si="7">G190</f>
        <v>0</v>
      </c>
      <c r="L190" s="6"/>
      <c r="M190" s="6"/>
      <c r="N190" s="6"/>
      <c r="O190" s="7"/>
      <c r="P190" s="8"/>
      <c r="Q190" s="8"/>
      <c r="R190" s="6"/>
      <c r="S190" s="6"/>
      <c r="T190" s="6"/>
    </row>
    <row r="191" spans="1:20" x14ac:dyDescent="0.3">
      <c r="A191" s="8">
        <v>1</v>
      </c>
      <c r="B191" s="67" t="s">
        <v>239</v>
      </c>
      <c r="C191" s="144">
        <v>0</v>
      </c>
      <c r="D191" s="3">
        <v>0</v>
      </c>
      <c r="E191" s="3">
        <v>0</v>
      </c>
      <c r="F191" s="3">
        <v>0</v>
      </c>
      <c r="G191" s="13">
        <f>C191+E191-F191</f>
        <v>0</v>
      </c>
      <c r="H191" s="13">
        <v>0</v>
      </c>
      <c r="I191" s="13">
        <v>0</v>
      </c>
      <c r="J191" s="13">
        <v>0</v>
      </c>
      <c r="K191" s="13">
        <f t="shared" si="7"/>
        <v>0</v>
      </c>
      <c r="L191" s="144">
        <v>0</v>
      </c>
      <c r="M191" s="3">
        <v>0</v>
      </c>
      <c r="N191" s="3">
        <v>0</v>
      </c>
      <c r="O191" s="3">
        <v>0</v>
      </c>
      <c r="P191" s="8" t="s">
        <v>66</v>
      </c>
      <c r="Q191" s="8"/>
      <c r="R191" s="3">
        <v>0</v>
      </c>
      <c r="S191" s="6"/>
      <c r="T191" s="6"/>
    </row>
    <row r="192" spans="1:20" x14ac:dyDescent="0.3">
      <c r="A192" s="8">
        <v>2</v>
      </c>
      <c r="B192" s="67" t="s">
        <v>240</v>
      </c>
      <c r="C192" s="13">
        <v>0</v>
      </c>
      <c r="D192" s="3">
        <v>0</v>
      </c>
      <c r="E192" s="3">
        <v>0</v>
      </c>
      <c r="F192" s="3">
        <v>0</v>
      </c>
      <c r="G192" s="13">
        <f>C192+E192-F192</f>
        <v>0</v>
      </c>
      <c r="H192" s="13">
        <v>0</v>
      </c>
      <c r="I192" s="13">
        <v>0</v>
      </c>
      <c r="J192" s="13">
        <v>0</v>
      </c>
      <c r="K192" s="13">
        <f t="shared" si="7"/>
        <v>0</v>
      </c>
      <c r="L192" s="144">
        <v>0</v>
      </c>
      <c r="M192" s="3">
        <v>0</v>
      </c>
      <c r="N192" s="3">
        <v>0</v>
      </c>
      <c r="O192" s="3">
        <v>0</v>
      </c>
      <c r="P192" s="8" t="s">
        <v>66</v>
      </c>
      <c r="Q192" s="8"/>
      <c r="R192" s="3">
        <v>0</v>
      </c>
      <c r="S192" s="6"/>
      <c r="T192" s="6"/>
    </row>
    <row r="193" spans="1:20" x14ac:dyDescent="0.3">
      <c r="A193" s="8">
        <v>3</v>
      </c>
      <c r="B193" s="67" t="s">
        <v>312</v>
      </c>
      <c r="C193" s="13">
        <v>0</v>
      </c>
      <c r="D193" s="3">
        <v>0</v>
      </c>
      <c r="E193" s="3">
        <v>0</v>
      </c>
      <c r="F193" s="3">
        <v>0</v>
      </c>
      <c r="G193" s="13">
        <f>C193+E193-F193</f>
        <v>0</v>
      </c>
      <c r="H193" s="13">
        <v>0</v>
      </c>
      <c r="I193" s="3">
        <v>0</v>
      </c>
      <c r="J193" s="3">
        <v>0</v>
      </c>
      <c r="K193" s="13">
        <f t="shared" si="7"/>
        <v>0</v>
      </c>
      <c r="L193" s="144">
        <v>0</v>
      </c>
      <c r="M193" s="3">
        <v>0</v>
      </c>
      <c r="N193" s="3">
        <v>0</v>
      </c>
      <c r="O193" s="3">
        <v>0</v>
      </c>
      <c r="P193" s="8" t="s">
        <v>66</v>
      </c>
      <c r="Q193" s="8"/>
      <c r="R193" s="3">
        <v>0</v>
      </c>
      <c r="S193" s="6"/>
      <c r="T193" s="6"/>
    </row>
    <row r="194" spans="1:20" x14ac:dyDescent="0.3">
      <c r="A194" s="8">
        <v>4</v>
      </c>
      <c r="B194" s="138" t="s">
        <v>241</v>
      </c>
      <c r="C194" s="13">
        <v>0</v>
      </c>
      <c r="D194" s="3">
        <v>0</v>
      </c>
      <c r="E194" s="3">
        <v>0</v>
      </c>
      <c r="F194" s="3">
        <v>0</v>
      </c>
      <c r="G194" s="13">
        <f>C194+E194-F194</f>
        <v>0</v>
      </c>
      <c r="H194" s="13">
        <v>0</v>
      </c>
      <c r="I194" s="36">
        <v>0</v>
      </c>
      <c r="J194" s="3">
        <v>0</v>
      </c>
      <c r="K194" s="13">
        <f t="shared" si="7"/>
        <v>0</v>
      </c>
      <c r="L194" s="144">
        <v>0</v>
      </c>
      <c r="M194" s="3">
        <v>0</v>
      </c>
      <c r="N194" s="3">
        <v>0</v>
      </c>
      <c r="O194" s="3">
        <v>0</v>
      </c>
      <c r="P194" s="8" t="s">
        <v>66</v>
      </c>
      <c r="Q194" s="8"/>
      <c r="R194" s="3">
        <v>0</v>
      </c>
      <c r="S194" s="6"/>
      <c r="T194" s="6"/>
    </row>
    <row r="195" spans="1:20" x14ac:dyDescent="0.3">
      <c r="A195" s="8">
        <v>5</v>
      </c>
      <c r="B195" s="67" t="s">
        <v>242</v>
      </c>
      <c r="C195" s="13">
        <v>0</v>
      </c>
      <c r="D195" s="3">
        <v>0</v>
      </c>
      <c r="E195" s="3">
        <v>0</v>
      </c>
      <c r="F195" s="3">
        <v>0</v>
      </c>
      <c r="G195" s="13">
        <f>C195+E195-F195</f>
        <v>0</v>
      </c>
      <c r="H195" s="13">
        <v>0</v>
      </c>
      <c r="I195" s="13">
        <v>0</v>
      </c>
      <c r="J195" s="3">
        <v>0</v>
      </c>
      <c r="K195" s="13">
        <f t="shared" si="7"/>
        <v>0</v>
      </c>
      <c r="L195" s="6">
        <v>0</v>
      </c>
      <c r="M195" s="7">
        <v>0</v>
      </c>
      <c r="N195" s="6">
        <f>I195*O195</f>
        <v>0</v>
      </c>
      <c r="O195" s="13">
        <v>0</v>
      </c>
      <c r="P195" s="8" t="s">
        <v>66</v>
      </c>
      <c r="Q195" s="8">
        <v>0</v>
      </c>
      <c r="R195" s="6">
        <v>0</v>
      </c>
      <c r="S195" s="6"/>
      <c r="T195" s="6"/>
    </row>
    <row r="196" spans="1:20" x14ac:dyDescent="0.3">
      <c r="A196" s="6"/>
      <c r="B196" s="67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7"/>
      <c r="N196" s="6"/>
      <c r="O196" s="6"/>
      <c r="P196" s="8"/>
      <c r="Q196" s="8"/>
      <c r="R196" s="6"/>
      <c r="S196" s="6"/>
      <c r="T196" s="6"/>
    </row>
    <row r="197" spans="1:20" x14ac:dyDescent="0.3">
      <c r="A197" s="6"/>
      <c r="B197" s="41" t="s">
        <v>3</v>
      </c>
      <c r="C197" s="7">
        <f t="shared" ref="C197:K197" si="8">SUM(C191:C196)</f>
        <v>0</v>
      </c>
      <c r="D197" s="47">
        <f t="shared" si="8"/>
        <v>0</v>
      </c>
      <c r="E197" s="7">
        <f t="shared" si="8"/>
        <v>0</v>
      </c>
      <c r="F197" s="7">
        <f t="shared" si="8"/>
        <v>0</v>
      </c>
      <c r="G197" s="7">
        <f t="shared" si="8"/>
        <v>0</v>
      </c>
      <c r="H197" s="7">
        <f t="shared" si="8"/>
        <v>0</v>
      </c>
      <c r="I197" s="7">
        <f t="shared" si="8"/>
        <v>0</v>
      </c>
      <c r="J197" s="7">
        <f t="shared" si="8"/>
        <v>0</v>
      </c>
      <c r="K197" s="7">
        <f t="shared" si="8"/>
        <v>0</v>
      </c>
      <c r="L197" s="6">
        <v>0</v>
      </c>
      <c r="M197" s="7">
        <f>SUM(M191:M195)/1</f>
        <v>0</v>
      </c>
      <c r="N197" s="6">
        <f>SUM(N195:N196)</f>
        <v>0</v>
      </c>
      <c r="O197" s="7">
        <f>SUM(O191:O195)/1</f>
        <v>0</v>
      </c>
      <c r="P197" s="8" t="s">
        <v>66</v>
      </c>
      <c r="Q197" s="8">
        <v>0</v>
      </c>
      <c r="R197" s="6">
        <v>0</v>
      </c>
      <c r="S197" s="6"/>
      <c r="T197" s="6"/>
    </row>
    <row r="199" spans="1:20" x14ac:dyDescent="0.3">
      <c r="A199" s="16" t="s">
        <v>46</v>
      </c>
      <c r="O199" s="419" t="str">
        <f>O157</f>
        <v>Binduriang, 31 Desember 2023</v>
      </c>
      <c r="P199" s="419"/>
      <c r="Q199" s="419"/>
      <c r="R199" s="419"/>
      <c r="S199" s="419"/>
      <c r="T199" s="419"/>
    </row>
    <row r="200" spans="1:20" x14ac:dyDescent="0.3">
      <c r="O200" s="419" t="s">
        <v>2</v>
      </c>
      <c r="P200" s="419"/>
      <c r="Q200" s="419"/>
      <c r="R200" s="419"/>
      <c r="S200" s="419"/>
      <c r="T200" s="419"/>
    </row>
    <row r="203" spans="1:20" x14ac:dyDescent="0.3">
      <c r="O203" s="428" t="str">
        <f>O161</f>
        <v>TRI WALUYO, A,Md</v>
      </c>
      <c r="P203" s="428"/>
      <c r="Q203" s="428"/>
      <c r="R203" s="428"/>
      <c r="S203" s="428"/>
      <c r="T203" s="428"/>
    </row>
    <row r="204" spans="1:20" x14ac:dyDescent="0.3">
      <c r="O204" s="419" t="str">
        <f>O162</f>
        <v>-</v>
      </c>
      <c r="P204" s="419"/>
      <c r="Q204" s="419"/>
      <c r="R204" s="419"/>
      <c r="S204" s="419"/>
      <c r="T204" s="419"/>
    </row>
    <row r="205" spans="1:20" x14ac:dyDescent="0.3">
      <c r="O205" s="70"/>
      <c r="R205" s="70"/>
      <c r="S205" s="70"/>
      <c r="T205" s="70"/>
    </row>
    <row r="206" spans="1:20" x14ac:dyDescent="0.3">
      <c r="O206" s="70"/>
      <c r="R206" s="70"/>
      <c r="S206" s="70"/>
      <c r="T206" s="70"/>
    </row>
    <row r="207" spans="1:20" x14ac:dyDescent="0.3">
      <c r="O207" s="70"/>
      <c r="R207" s="70"/>
      <c r="S207" s="70"/>
      <c r="T207" s="70"/>
    </row>
    <row r="208" spans="1:20" x14ac:dyDescent="0.3">
      <c r="O208" s="70"/>
      <c r="R208" s="70"/>
      <c r="S208" s="70"/>
      <c r="T208" s="70"/>
    </row>
    <row r="209" spans="1:20" x14ac:dyDescent="0.3">
      <c r="O209" s="70"/>
      <c r="R209" s="70"/>
      <c r="S209" s="70"/>
      <c r="T209" s="70"/>
    </row>
    <row r="210" spans="1:20" x14ac:dyDescent="0.3">
      <c r="O210" s="70"/>
      <c r="R210" s="70"/>
      <c r="S210" s="70"/>
      <c r="T210" s="70"/>
    </row>
    <row r="211" spans="1:20" x14ac:dyDescent="0.3">
      <c r="O211" s="70"/>
      <c r="R211" s="70"/>
      <c r="S211" s="70"/>
      <c r="T211" s="70"/>
    </row>
    <row r="212" spans="1:20" x14ac:dyDescent="0.3">
      <c r="O212" s="70"/>
      <c r="R212" s="70"/>
      <c r="S212" s="70"/>
      <c r="T212" s="70"/>
    </row>
    <row r="213" spans="1:20" x14ac:dyDescent="0.3">
      <c r="O213" s="70"/>
      <c r="R213" s="70"/>
      <c r="S213" s="70"/>
      <c r="T213" s="70"/>
    </row>
    <row r="214" spans="1:20" x14ac:dyDescent="0.3">
      <c r="A214" s="16" t="s">
        <v>96</v>
      </c>
    </row>
    <row r="215" spans="1:20" x14ac:dyDescent="0.3">
      <c r="L215" s="17"/>
    </row>
    <row r="216" spans="1:20" x14ac:dyDescent="0.3">
      <c r="A216" s="441" t="s">
        <v>93</v>
      </c>
      <c r="B216" s="460"/>
      <c r="C216" s="460"/>
      <c r="D216" s="460"/>
      <c r="E216" s="460"/>
      <c r="F216" s="460"/>
      <c r="G216" s="460"/>
      <c r="H216" s="460"/>
      <c r="I216" s="460"/>
      <c r="J216" s="460"/>
      <c r="K216" s="460"/>
      <c r="L216" s="460"/>
      <c r="M216" s="460"/>
      <c r="N216" s="460"/>
      <c r="O216" s="460"/>
      <c r="P216" s="460"/>
      <c r="Q216" s="460"/>
      <c r="R216" s="460"/>
      <c r="S216" s="460"/>
      <c r="T216" s="447"/>
    </row>
    <row r="217" spans="1:20" x14ac:dyDescent="0.3">
      <c r="A217" s="444" t="s">
        <v>4</v>
      </c>
      <c r="B217" s="461"/>
      <c r="C217" s="461"/>
      <c r="D217" s="461"/>
      <c r="E217" s="461"/>
      <c r="F217" s="461"/>
      <c r="G217" s="461"/>
      <c r="H217" s="461"/>
      <c r="I217" s="461"/>
      <c r="J217" s="461"/>
      <c r="K217" s="461"/>
      <c r="L217" s="461"/>
      <c r="M217" s="461"/>
      <c r="N217" s="461"/>
      <c r="O217" s="461"/>
      <c r="P217" s="461"/>
      <c r="Q217" s="461"/>
      <c r="R217" s="461"/>
      <c r="S217" s="461"/>
      <c r="T217" s="445"/>
    </row>
    <row r="218" spans="1:20" ht="15" customHeight="1" x14ac:dyDescent="0.3">
      <c r="N218" s="18"/>
    </row>
    <row r="219" spans="1:20" ht="15" customHeight="1" x14ac:dyDescent="0.3">
      <c r="A219" s="19" t="s">
        <v>5</v>
      </c>
      <c r="B219" s="19"/>
      <c r="C219" s="19" t="s">
        <v>80</v>
      </c>
      <c r="D219" s="19"/>
      <c r="L219" s="20"/>
      <c r="N219" s="20"/>
      <c r="Q219" s="70" t="s">
        <v>42</v>
      </c>
      <c r="S219" s="16" t="str">
        <f>S178</f>
        <v>: 2023</v>
      </c>
    </row>
    <row r="220" spans="1:20" ht="15" customHeight="1" x14ac:dyDescent="0.3">
      <c r="A220" s="16" t="s">
        <v>9</v>
      </c>
      <c r="C220" s="16" t="str">
        <f>C179</f>
        <v>: BINDURIANG</v>
      </c>
      <c r="Q220" s="70" t="s">
        <v>43</v>
      </c>
      <c r="S220" s="16" t="s">
        <v>45</v>
      </c>
    </row>
    <row r="221" spans="1:20" ht="15" customHeight="1" x14ac:dyDescent="0.3">
      <c r="A221" s="16" t="s">
        <v>6</v>
      </c>
      <c r="C221" s="16" t="s">
        <v>99</v>
      </c>
      <c r="Q221" s="70" t="s">
        <v>44</v>
      </c>
      <c r="S221" s="16" t="str">
        <f>S180</f>
        <v>: IV ( Empat )</v>
      </c>
    </row>
    <row r="222" spans="1:20" ht="15" customHeight="1" x14ac:dyDescent="0.3">
      <c r="A222" s="16" t="s">
        <v>7</v>
      </c>
      <c r="C222" s="16" t="s">
        <v>41</v>
      </c>
    </row>
    <row r="223" spans="1:20" ht="15" customHeight="1" x14ac:dyDescent="0.3"/>
    <row r="224" spans="1:20" x14ac:dyDescent="0.3">
      <c r="A224" s="424" t="s">
        <v>8</v>
      </c>
      <c r="B224" s="424" t="s">
        <v>91</v>
      </c>
      <c r="C224" s="22" t="s">
        <v>10</v>
      </c>
      <c r="D224" s="433" t="s">
        <v>15</v>
      </c>
      <c r="E224" s="422"/>
      <c r="F224" s="422"/>
      <c r="G224" s="422"/>
      <c r="H224" s="422"/>
      <c r="I224" s="422"/>
      <c r="J224" s="422"/>
      <c r="K224" s="423"/>
      <c r="L224" s="431" t="s">
        <v>28</v>
      </c>
      <c r="M224" s="432"/>
      <c r="N224" s="431" t="s">
        <v>28</v>
      </c>
      <c r="O224" s="432"/>
      <c r="P224" s="22"/>
      <c r="Q224" s="381"/>
      <c r="R224" s="421" t="s">
        <v>35</v>
      </c>
      <c r="S224" s="427"/>
      <c r="T224" s="424" t="s">
        <v>39</v>
      </c>
    </row>
    <row r="225" spans="1:20" x14ac:dyDescent="0.3">
      <c r="A225" s="425"/>
      <c r="B225" s="425"/>
      <c r="C225" s="24" t="s">
        <v>11</v>
      </c>
      <c r="D225" s="421" t="s">
        <v>16</v>
      </c>
      <c r="E225" s="422"/>
      <c r="F225" s="422"/>
      <c r="G225" s="423"/>
      <c r="H225" s="433" t="s">
        <v>23</v>
      </c>
      <c r="I225" s="422"/>
      <c r="J225" s="422"/>
      <c r="K225" s="423"/>
      <c r="L225" s="434" t="s">
        <v>29</v>
      </c>
      <c r="M225" s="435"/>
      <c r="N225" s="434" t="s">
        <v>29</v>
      </c>
      <c r="O225" s="435"/>
      <c r="P225" s="24"/>
      <c r="Q225" s="26" t="s">
        <v>416</v>
      </c>
      <c r="R225" s="429" t="s">
        <v>36</v>
      </c>
      <c r="S225" s="430"/>
      <c r="T225" s="425"/>
    </row>
    <row r="226" spans="1:20" x14ac:dyDescent="0.3">
      <c r="A226" s="425"/>
      <c r="B226" s="425"/>
      <c r="C226" s="26" t="s">
        <v>12</v>
      </c>
      <c r="D226" s="23"/>
      <c r="E226" s="27"/>
      <c r="F226" s="23"/>
      <c r="G226" s="23"/>
      <c r="H226" s="23"/>
      <c r="I226" s="23"/>
      <c r="J226" s="23"/>
      <c r="K226" s="23"/>
      <c r="L226" s="421" t="s">
        <v>30</v>
      </c>
      <c r="M226" s="427"/>
      <c r="N226" s="421" t="s">
        <v>30</v>
      </c>
      <c r="O226" s="427"/>
      <c r="P226" s="24" t="s">
        <v>34</v>
      </c>
      <c r="Q226" s="24" t="s">
        <v>417</v>
      </c>
      <c r="R226" s="22"/>
      <c r="S226" s="22"/>
      <c r="T226" s="425"/>
    </row>
    <row r="227" spans="1:20" x14ac:dyDescent="0.3">
      <c r="A227" s="425"/>
      <c r="B227" s="425"/>
      <c r="C227" s="26" t="s">
        <v>13</v>
      </c>
      <c r="D227" s="24" t="s">
        <v>17</v>
      </c>
      <c r="E227" s="28" t="s">
        <v>17</v>
      </c>
      <c r="F227" s="24" t="s">
        <v>20</v>
      </c>
      <c r="G227" s="24" t="s">
        <v>22</v>
      </c>
      <c r="H227" s="24" t="s">
        <v>24</v>
      </c>
      <c r="I227" s="24" t="s">
        <v>25</v>
      </c>
      <c r="J227" s="24" t="s">
        <v>26</v>
      </c>
      <c r="K227" s="24" t="s">
        <v>22</v>
      </c>
      <c r="L227" s="429" t="s">
        <v>14</v>
      </c>
      <c r="M227" s="430"/>
      <c r="N227" s="429" t="s">
        <v>33</v>
      </c>
      <c r="O227" s="430"/>
      <c r="P227" s="24" t="s">
        <v>28</v>
      </c>
      <c r="Q227" s="24" t="s">
        <v>418</v>
      </c>
      <c r="R227" s="24" t="s">
        <v>37</v>
      </c>
      <c r="S227" s="24" t="s">
        <v>38</v>
      </c>
      <c r="T227" s="425"/>
    </row>
    <row r="228" spans="1:20" x14ac:dyDescent="0.3">
      <c r="A228" s="425"/>
      <c r="B228" s="425"/>
      <c r="C228" s="26" t="s">
        <v>14</v>
      </c>
      <c r="D228" s="24" t="s">
        <v>18</v>
      </c>
      <c r="E228" s="28" t="s">
        <v>19</v>
      </c>
      <c r="F228" s="24" t="s">
        <v>21</v>
      </c>
      <c r="G228" s="24"/>
      <c r="H228" s="24"/>
      <c r="I228" s="24"/>
      <c r="J228" s="24" t="s">
        <v>27</v>
      </c>
      <c r="K228" s="24"/>
      <c r="L228" s="22" t="s">
        <v>22</v>
      </c>
      <c r="M228" s="22" t="s">
        <v>31</v>
      </c>
      <c r="N228" s="22" t="s">
        <v>22</v>
      </c>
      <c r="O228" s="22" t="s">
        <v>31</v>
      </c>
      <c r="P228" s="24"/>
      <c r="Q228" s="24"/>
      <c r="R228" s="25"/>
      <c r="S228" s="25"/>
      <c r="T228" s="425"/>
    </row>
    <row r="229" spans="1:20" x14ac:dyDescent="0.3">
      <c r="A229" s="426"/>
      <c r="B229" s="426"/>
      <c r="C229" s="29"/>
      <c r="D229" s="30"/>
      <c r="E229" s="31"/>
      <c r="F229" s="30"/>
      <c r="G229" s="30"/>
      <c r="H229" s="30"/>
      <c r="I229" s="30"/>
      <c r="J229" s="30"/>
      <c r="K229" s="30"/>
      <c r="L229" s="32" t="s">
        <v>29</v>
      </c>
      <c r="M229" s="33" t="s">
        <v>32</v>
      </c>
      <c r="N229" s="32" t="s">
        <v>29</v>
      </c>
      <c r="O229" s="33" t="s">
        <v>32</v>
      </c>
      <c r="P229" s="33"/>
      <c r="Q229" s="33"/>
      <c r="R229" s="30"/>
      <c r="S229" s="30"/>
      <c r="T229" s="426"/>
    </row>
    <row r="230" spans="1:20" x14ac:dyDescent="0.3">
      <c r="A230" s="8">
        <v>1</v>
      </c>
      <c r="B230" s="8">
        <v>2</v>
      </c>
      <c r="C230" s="8">
        <v>3</v>
      </c>
      <c r="D230" s="8">
        <v>4</v>
      </c>
      <c r="E230" s="8">
        <v>5</v>
      </c>
      <c r="F230" s="8">
        <v>6</v>
      </c>
      <c r="G230" s="8" t="s">
        <v>0</v>
      </c>
      <c r="H230" s="8">
        <v>8</v>
      </c>
      <c r="I230" s="8">
        <v>9</v>
      </c>
      <c r="J230" s="8">
        <v>10</v>
      </c>
      <c r="K230" s="8" t="s">
        <v>1</v>
      </c>
      <c r="L230" s="8">
        <v>12</v>
      </c>
      <c r="M230" s="8">
        <v>13</v>
      </c>
      <c r="N230" s="8">
        <v>14</v>
      </c>
      <c r="O230" s="8">
        <v>15</v>
      </c>
      <c r="P230" s="8">
        <v>16</v>
      </c>
      <c r="Q230" s="8"/>
      <c r="R230" s="8">
        <v>17</v>
      </c>
      <c r="S230" s="8">
        <v>18</v>
      </c>
      <c r="T230" s="8">
        <v>19</v>
      </c>
    </row>
    <row r="231" spans="1:20" ht="20.100000000000001" customHeight="1" x14ac:dyDescent="0.3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7"/>
      <c r="P231" s="8"/>
      <c r="Q231" s="8"/>
      <c r="R231" s="6"/>
      <c r="S231" s="6"/>
      <c r="T231" s="6"/>
    </row>
    <row r="232" spans="1:20" x14ac:dyDescent="0.3">
      <c r="A232" s="8">
        <v>1</v>
      </c>
      <c r="B232" s="67" t="s">
        <v>239</v>
      </c>
      <c r="C232" s="144">
        <v>1.5</v>
      </c>
      <c r="D232" s="3">
        <v>0</v>
      </c>
      <c r="E232" s="3">
        <v>0</v>
      </c>
      <c r="F232" s="3">
        <v>0</v>
      </c>
      <c r="G232" s="37">
        <f>C232+E232-F232</f>
        <v>1.5</v>
      </c>
      <c r="H232" s="37">
        <v>0.25</v>
      </c>
      <c r="I232" s="37">
        <v>1.25</v>
      </c>
      <c r="J232" s="13">
        <v>0</v>
      </c>
      <c r="K232" s="37">
        <f>H232+I232+J232</f>
        <v>1.5</v>
      </c>
      <c r="L232" s="58">
        <v>1250</v>
      </c>
      <c r="M232" s="58">
        <v>1000</v>
      </c>
      <c r="N232" s="58">
        <f>I232*O232</f>
        <v>1250</v>
      </c>
      <c r="O232" s="58">
        <v>1000</v>
      </c>
      <c r="P232" s="8" t="s">
        <v>284</v>
      </c>
      <c r="Q232" s="8">
        <v>3000</v>
      </c>
      <c r="R232" s="58">
        <v>40</v>
      </c>
      <c r="S232" s="6"/>
      <c r="T232" s="6"/>
    </row>
    <row r="233" spans="1:20" x14ac:dyDescent="0.3">
      <c r="A233" s="8">
        <v>2</v>
      </c>
      <c r="B233" s="67" t="s">
        <v>240</v>
      </c>
      <c r="C233" s="37">
        <v>0.5</v>
      </c>
      <c r="D233" s="3">
        <v>0</v>
      </c>
      <c r="E233" s="3">
        <v>0</v>
      </c>
      <c r="F233" s="3">
        <v>0</v>
      </c>
      <c r="G233" s="37">
        <f>C233+E233-F233</f>
        <v>0.5</v>
      </c>
      <c r="H233" s="13">
        <v>0</v>
      </c>
      <c r="I233" s="37">
        <v>0.5</v>
      </c>
      <c r="J233" s="13">
        <v>0</v>
      </c>
      <c r="K233" s="37">
        <f>H233+I233+J233</f>
        <v>0.5</v>
      </c>
      <c r="L233" s="58">
        <f>I233*M233</f>
        <v>450</v>
      </c>
      <c r="M233" s="58">
        <v>900</v>
      </c>
      <c r="N233" s="58">
        <f>I233*O233</f>
        <v>450</v>
      </c>
      <c r="O233" s="58">
        <v>900</v>
      </c>
      <c r="P233" s="8" t="s">
        <v>284</v>
      </c>
      <c r="Q233" s="8">
        <v>3000</v>
      </c>
      <c r="R233" s="58">
        <v>12</v>
      </c>
      <c r="S233" s="6"/>
      <c r="T233" s="6"/>
    </row>
    <row r="234" spans="1:20" x14ac:dyDescent="0.3">
      <c r="A234" s="8">
        <v>3</v>
      </c>
      <c r="B234" s="67" t="s">
        <v>312</v>
      </c>
      <c r="C234" s="37">
        <v>1.2</v>
      </c>
      <c r="D234" s="3">
        <v>0</v>
      </c>
      <c r="E234" s="3">
        <v>0</v>
      </c>
      <c r="F234" s="3">
        <v>0</v>
      </c>
      <c r="G234" s="37">
        <f>C234+E234-F234</f>
        <v>1.2</v>
      </c>
      <c r="H234" s="37">
        <v>0.2</v>
      </c>
      <c r="I234" s="3">
        <v>1</v>
      </c>
      <c r="J234" s="3">
        <v>0</v>
      </c>
      <c r="K234" s="37">
        <f>H234+I234+J234</f>
        <v>1.2</v>
      </c>
      <c r="L234" s="58">
        <v>900</v>
      </c>
      <c r="M234" s="58">
        <v>900</v>
      </c>
      <c r="N234" s="58">
        <f>I234*O234</f>
        <v>900</v>
      </c>
      <c r="O234" s="58">
        <v>900</v>
      </c>
      <c r="P234" s="8" t="s">
        <v>284</v>
      </c>
      <c r="Q234" s="8">
        <v>3000</v>
      </c>
      <c r="R234" s="58">
        <v>20</v>
      </c>
      <c r="S234" s="6"/>
      <c r="T234" s="6"/>
    </row>
    <row r="235" spans="1:20" x14ac:dyDescent="0.3">
      <c r="A235" s="8">
        <v>4</v>
      </c>
      <c r="B235" s="138" t="s">
        <v>241</v>
      </c>
      <c r="C235" s="37">
        <v>2.4</v>
      </c>
      <c r="D235" s="3">
        <v>0</v>
      </c>
      <c r="E235" s="3">
        <v>0</v>
      </c>
      <c r="F235" s="3">
        <v>0</v>
      </c>
      <c r="G235" s="37">
        <f>C235+E235-F235</f>
        <v>2.4</v>
      </c>
      <c r="H235" s="37">
        <v>0.4</v>
      </c>
      <c r="I235" s="13">
        <v>2</v>
      </c>
      <c r="J235" s="3">
        <v>0</v>
      </c>
      <c r="K235" s="37">
        <f>H235+I235+J235</f>
        <v>2.4</v>
      </c>
      <c r="L235" s="58">
        <v>2000</v>
      </c>
      <c r="M235" s="58">
        <v>1000</v>
      </c>
      <c r="N235" s="58">
        <f>I235*O235</f>
        <v>2000</v>
      </c>
      <c r="O235" s="58">
        <v>1000</v>
      </c>
      <c r="P235" s="8" t="s">
        <v>284</v>
      </c>
      <c r="Q235" s="8">
        <v>3000</v>
      </c>
      <c r="R235" s="58">
        <v>34</v>
      </c>
      <c r="S235" s="6"/>
      <c r="T235" s="6"/>
    </row>
    <row r="236" spans="1:20" x14ac:dyDescent="0.3">
      <c r="A236" s="8">
        <v>5</v>
      </c>
      <c r="B236" s="67" t="s">
        <v>242</v>
      </c>
      <c r="C236" s="37">
        <v>3.2</v>
      </c>
      <c r="D236" s="3">
        <v>0</v>
      </c>
      <c r="E236" s="3">
        <v>0</v>
      </c>
      <c r="F236" s="3">
        <v>0</v>
      </c>
      <c r="G236" s="37">
        <f>C236+E236-F236</f>
        <v>3.2</v>
      </c>
      <c r="H236" s="37">
        <v>0.2</v>
      </c>
      <c r="I236" s="13">
        <v>3</v>
      </c>
      <c r="J236" s="3">
        <v>0</v>
      </c>
      <c r="K236" s="37">
        <f>H236+I236+J236</f>
        <v>3.2</v>
      </c>
      <c r="L236" s="58">
        <v>2820</v>
      </c>
      <c r="M236" s="58">
        <v>940</v>
      </c>
      <c r="N236" s="58">
        <f>I236*O236</f>
        <v>3000</v>
      </c>
      <c r="O236" s="58">
        <v>1000</v>
      </c>
      <c r="P236" s="8" t="s">
        <v>284</v>
      </c>
      <c r="Q236" s="8">
        <v>3000</v>
      </c>
      <c r="R236" s="58">
        <v>33</v>
      </c>
      <c r="S236" s="6"/>
      <c r="T236" s="6"/>
    </row>
    <row r="237" spans="1:20" x14ac:dyDescent="0.3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58"/>
      <c r="P237" s="8"/>
      <c r="Q237" s="8"/>
      <c r="R237" s="6"/>
      <c r="S237" s="6"/>
      <c r="T237" s="6"/>
    </row>
    <row r="238" spans="1:20" x14ac:dyDescent="0.3">
      <c r="A238" s="6"/>
      <c r="B238" s="41" t="s">
        <v>3</v>
      </c>
      <c r="C238" s="47">
        <f t="shared" ref="C238:J238" si="9">SUM(C232:C237)</f>
        <v>8.8000000000000007</v>
      </c>
      <c r="D238" s="47">
        <f t="shared" si="9"/>
        <v>0</v>
      </c>
      <c r="E238" s="7">
        <f t="shared" si="9"/>
        <v>0</v>
      </c>
      <c r="F238" s="7">
        <f t="shared" si="9"/>
        <v>0</v>
      </c>
      <c r="G238" s="47">
        <f t="shared" si="9"/>
        <v>8.8000000000000007</v>
      </c>
      <c r="H238" s="47">
        <f t="shared" si="9"/>
        <v>1.05</v>
      </c>
      <c r="I238" s="47">
        <f t="shared" si="9"/>
        <v>7.75</v>
      </c>
      <c r="J238" s="7">
        <f t="shared" si="9"/>
        <v>0</v>
      </c>
      <c r="K238" s="47">
        <f>SUM(K232:K237)</f>
        <v>8.8000000000000007</v>
      </c>
      <c r="L238" s="7">
        <f>SUM(L232:L237)</f>
        <v>7420</v>
      </c>
      <c r="M238" s="63">
        <f>SUM(M232:M236)/5</f>
        <v>948</v>
      </c>
      <c r="N238" s="7">
        <f>SUM(N232:N237)</f>
        <v>7600</v>
      </c>
      <c r="O238" s="58">
        <f>SUM(O232:O236)/5</f>
        <v>960</v>
      </c>
      <c r="P238" s="8" t="s">
        <v>284</v>
      </c>
      <c r="Q238" s="8">
        <v>3000</v>
      </c>
      <c r="R238" s="40">
        <f>SUM(R232:R237)</f>
        <v>139</v>
      </c>
      <c r="S238" s="63"/>
      <c r="T238" s="6"/>
    </row>
    <row r="240" spans="1:20" x14ac:dyDescent="0.3">
      <c r="A240" s="16" t="s">
        <v>46</v>
      </c>
      <c r="O240" s="419" t="str">
        <f>O199</f>
        <v>Binduriang, 31 Desember 2023</v>
      </c>
      <c r="P240" s="419"/>
      <c r="Q240" s="419"/>
      <c r="R240" s="419"/>
      <c r="S240" s="419"/>
      <c r="T240" s="419"/>
    </row>
    <row r="241" spans="15:20" x14ac:dyDescent="0.3">
      <c r="O241" s="419" t="s">
        <v>2</v>
      </c>
      <c r="P241" s="419"/>
      <c r="Q241" s="419"/>
      <c r="R241" s="419"/>
      <c r="S241" s="419"/>
      <c r="T241" s="419"/>
    </row>
    <row r="244" spans="15:20" x14ac:dyDescent="0.3">
      <c r="O244" s="428" t="str">
        <f>O203</f>
        <v>TRI WALUYO, A,Md</v>
      </c>
      <c r="P244" s="428"/>
      <c r="Q244" s="428"/>
      <c r="R244" s="428"/>
      <c r="S244" s="428"/>
      <c r="T244" s="428"/>
    </row>
    <row r="245" spans="15:20" x14ac:dyDescent="0.3">
      <c r="O245" s="419" t="str">
        <f>O204</f>
        <v>-</v>
      </c>
      <c r="P245" s="419"/>
      <c r="Q245" s="419"/>
      <c r="R245" s="419"/>
      <c r="S245" s="419"/>
      <c r="T245" s="419"/>
    </row>
    <row r="246" spans="15:20" x14ac:dyDescent="0.3">
      <c r="O246" s="70"/>
      <c r="R246" s="70"/>
      <c r="S246" s="70"/>
      <c r="T246" s="70"/>
    </row>
    <row r="247" spans="15:20" x14ac:dyDescent="0.3">
      <c r="O247" s="70"/>
      <c r="R247" s="70"/>
      <c r="S247" s="70"/>
      <c r="T247" s="70"/>
    </row>
    <row r="248" spans="15:20" x14ac:dyDescent="0.3">
      <c r="O248" s="70"/>
      <c r="R248" s="70"/>
      <c r="S248" s="70"/>
      <c r="T248" s="70"/>
    </row>
    <row r="249" spans="15:20" x14ac:dyDescent="0.3">
      <c r="O249" s="70"/>
      <c r="R249" s="70"/>
      <c r="S249" s="70"/>
      <c r="T249" s="70"/>
    </row>
    <row r="250" spans="15:20" x14ac:dyDescent="0.3">
      <c r="O250" s="70"/>
      <c r="R250" s="70"/>
      <c r="S250" s="70"/>
      <c r="T250" s="70"/>
    </row>
    <row r="251" spans="15:20" x14ac:dyDescent="0.3">
      <c r="O251" s="70"/>
      <c r="R251" s="70"/>
      <c r="S251" s="70"/>
      <c r="T251" s="70"/>
    </row>
    <row r="252" spans="15:20" x14ac:dyDescent="0.3">
      <c r="O252" s="70"/>
      <c r="R252" s="70"/>
      <c r="S252" s="70"/>
      <c r="T252" s="70"/>
    </row>
    <row r="253" spans="15:20" x14ac:dyDescent="0.3">
      <c r="O253" s="70"/>
      <c r="R253" s="70"/>
      <c r="S253" s="70"/>
      <c r="T253" s="70"/>
    </row>
    <row r="254" spans="15:20" x14ac:dyDescent="0.3">
      <c r="O254" s="70"/>
      <c r="R254" s="70"/>
      <c r="S254" s="70"/>
      <c r="T254" s="70"/>
    </row>
    <row r="255" spans="15:20" x14ac:dyDescent="0.3">
      <c r="O255" s="70"/>
      <c r="R255" s="70"/>
      <c r="S255" s="70"/>
      <c r="T255" s="70"/>
    </row>
    <row r="257" spans="1:20" x14ac:dyDescent="0.3">
      <c r="A257" s="16" t="s">
        <v>96</v>
      </c>
    </row>
    <row r="258" spans="1:20" x14ac:dyDescent="0.3">
      <c r="L258" s="17"/>
    </row>
    <row r="259" spans="1:20" x14ac:dyDescent="0.3">
      <c r="A259" s="441" t="s">
        <v>93</v>
      </c>
      <c r="B259" s="460"/>
      <c r="C259" s="460"/>
      <c r="D259" s="460"/>
      <c r="E259" s="460"/>
      <c r="F259" s="460"/>
      <c r="G259" s="460"/>
      <c r="H259" s="460"/>
      <c r="I259" s="460"/>
      <c r="J259" s="460"/>
      <c r="K259" s="460"/>
      <c r="L259" s="460"/>
      <c r="M259" s="460"/>
      <c r="N259" s="460"/>
      <c r="O259" s="460"/>
      <c r="P259" s="460"/>
      <c r="Q259" s="460"/>
      <c r="R259" s="460"/>
      <c r="S259" s="460"/>
      <c r="T259" s="447"/>
    </row>
    <row r="260" spans="1:20" x14ac:dyDescent="0.3">
      <c r="A260" s="444" t="s">
        <v>4</v>
      </c>
      <c r="B260" s="461"/>
      <c r="C260" s="461"/>
      <c r="D260" s="461"/>
      <c r="E260" s="461"/>
      <c r="F260" s="461"/>
      <c r="G260" s="461"/>
      <c r="H260" s="461"/>
      <c r="I260" s="461"/>
      <c r="J260" s="461"/>
      <c r="K260" s="461"/>
      <c r="L260" s="461"/>
      <c r="M260" s="461"/>
      <c r="N260" s="461"/>
      <c r="O260" s="461"/>
      <c r="P260" s="461"/>
      <c r="Q260" s="461"/>
      <c r="R260" s="461"/>
      <c r="S260" s="461"/>
      <c r="T260" s="445"/>
    </row>
    <row r="261" spans="1:20" ht="20.100000000000001" customHeight="1" x14ac:dyDescent="0.3">
      <c r="N261" s="18"/>
    </row>
    <row r="262" spans="1:20" ht="20.100000000000001" customHeight="1" x14ac:dyDescent="0.3">
      <c r="A262" s="19" t="s">
        <v>5</v>
      </c>
      <c r="B262" s="19"/>
      <c r="C262" s="19" t="s">
        <v>81</v>
      </c>
      <c r="D262" s="19"/>
      <c r="L262" s="20"/>
      <c r="N262" s="20"/>
      <c r="Q262" s="70" t="s">
        <v>42</v>
      </c>
      <c r="S262" s="16" t="str">
        <f>S219</f>
        <v>: 2023</v>
      </c>
    </row>
    <row r="263" spans="1:20" ht="20.100000000000001" customHeight="1" x14ac:dyDescent="0.3">
      <c r="A263" s="16" t="s">
        <v>9</v>
      </c>
      <c r="C263" s="16" t="str">
        <f>C220</f>
        <v>: BINDURIANG</v>
      </c>
      <c r="Q263" s="70" t="s">
        <v>43</v>
      </c>
      <c r="S263" s="16" t="s">
        <v>45</v>
      </c>
    </row>
    <row r="264" spans="1:20" ht="20.100000000000001" customHeight="1" x14ac:dyDescent="0.3">
      <c r="A264" s="16" t="s">
        <v>6</v>
      </c>
      <c r="C264" s="16" t="s">
        <v>99</v>
      </c>
      <c r="Q264" s="70" t="s">
        <v>44</v>
      </c>
      <c r="S264" s="16" t="str">
        <f>S221</f>
        <v>: IV ( Empat )</v>
      </c>
    </row>
    <row r="265" spans="1:20" x14ac:dyDescent="0.3">
      <c r="A265" s="16" t="s">
        <v>7</v>
      </c>
      <c r="C265" s="16" t="s">
        <v>41</v>
      </c>
    </row>
    <row r="267" spans="1:20" x14ac:dyDescent="0.3">
      <c r="A267" s="424" t="s">
        <v>8</v>
      </c>
      <c r="B267" s="424" t="s">
        <v>91</v>
      </c>
      <c r="C267" s="22" t="s">
        <v>10</v>
      </c>
      <c r="D267" s="433" t="s">
        <v>15</v>
      </c>
      <c r="E267" s="422"/>
      <c r="F267" s="422"/>
      <c r="G267" s="422"/>
      <c r="H267" s="422"/>
      <c r="I267" s="422"/>
      <c r="J267" s="422"/>
      <c r="K267" s="423"/>
      <c r="L267" s="431" t="s">
        <v>28</v>
      </c>
      <c r="M267" s="432"/>
      <c r="N267" s="431" t="s">
        <v>28</v>
      </c>
      <c r="O267" s="432"/>
      <c r="P267" s="22"/>
      <c r="Q267" s="381"/>
      <c r="R267" s="421" t="s">
        <v>35</v>
      </c>
      <c r="S267" s="427"/>
      <c r="T267" s="424" t="s">
        <v>39</v>
      </c>
    </row>
    <row r="268" spans="1:20" x14ac:dyDescent="0.3">
      <c r="A268" s="425"/>
      <c r="B268" s="425"/>
      <c r="C268" s="24" t="s">
        <v>11</v>
      </c>
      <c r="D268" s="421" t="s">
        <v>16</v>
      </c>
      <c r="E268" s="422"/>
      <c r="F268" s="422"/>
      <c r="G268" s="423"/>
      <c r="H268" s="433" t="s">
        <v>23</v>
      </c>
      <c r="I268" s="422"/>
      <c r="J268" s="422"/>
      <c r="K268" s="423"/>
      <c r="L268" s="434" t="s">
        <v>29</v>
      </c>
      <c r="M268" s="435"/>
      <c r="N268" s="434" t="s">
        <v>29</v>
      </c>
      <c r="O268" s="435"/>
      <c r="P268" s="24"/>
      <c r="Q268" s="26" t="s">
        <v>416</v>
      </c>
      <c r="R268" s="429" t="s">
        <v>36</v>
      </c>
      <c r="S268" s="430"/>
      <c r="T268" s="425"/>
    </row>
    <row r="269" spans="1:20" x14ac:dyDescent="0.3">
      <c r="A269" s="425"/>
      <c r="B269" s="425"/>
      <c r="C269" s="26" t="s">
        <v>12</v>
      </c>
      <c r="D269" s="23"/>
      <c r="E269" s="27"/>
      <c r="F269" s="23"/>
      <c r="G269" s="23"/>
      <c r="H269" s="23"/>
      <c r="I269" s="23"/>
      <c r="J269" s="23"/>
      <c r="K269" s="23"/>
      <c r="L269" s="421" t="s">
        <v>30</v>
      </c>
      <c r="M269" s="427"/>
      <c r="N269" s="421" t="s">
        <v>30</v>
      </c>
      <c r="O269" s="427"/>
      <c r="P269" s="24" t="s">
        <v>34</v>
      </c>
      <c r="Q269" s="24" t="s">
        <v>417</v>
      </c>
      <c r="R269" s="22"/>
      <c r="S269" s="22"/>
      <c r="T269" s="425"/>
    </row>
    <row r="270" spans="1:20" x14ac:dyDescent="0.3">
      <c r="A270" s="425"/>
      <c r="B270" s="425"/>
      <c r="C270" s="26" t="s">
        <v>13</v>
      </c>
      <c r="D270" s="24" t="s">
        <v>17</v>
      </c>
      <c r="E270" s="28" t="s">
        <v>17</v>
      </c>
      <c r="F270" s="24" t="s">
        <v>20</v>
      </c>
      <c r="G270" s="24" t="s">
        <v>22</v>
      </c>
      <c r="H270" s="24" t="s">
        <v>24</v>
      </c>
      <c r="I270" s="24" t="s">
        <v>25</v>
      </c>
      <c r="J270" s="24" t="s">
        <v>26</v>
      </c>
      <c r="K270" s="24" t="s">
        <v>22</v>
      </c>
      <c r="L270" s="429" t="s">
        <v>14</v>
      </c>
      <c r="M270" s="430"/>
      <c r="N270" s="429" t="s">
        <v>33</v>
      </c>
      <c r="O270" s="430"/>
      <c r="P270" s="24" t="s">
        <v>28</v>
      </c>
      <c r="Q270" s="24" t="s">
        <v>418</v>
      </c>
      <c r="R270" s="24" t="s">
        <v>37</v>
      </c>
      <c r="S270" s="24" t="s">
        <v>38</v>
      </c>
      <c r="T270" s="425"/>
    </row>
    <row r="271" spans="1:20" x14ac:dyDescent="0.3">
      <c r="A271" s="425"/>
      <c r="B271" s="425"/>
      <c r="C271" s="26" t="s">
        <v>14</v>
      </c>
      <c r="D271" s="24" t="s">
        <v>18</v>
      </c>
      <c r="E271" s="28" t="s">
        <v>19</v>
      </c>
      <c r="F271" s="24" t="s">
        <v>21</v>
      </c>
      <c r="G271" s="24"/>
      <c r="H271" s="24"/>
      <c r="I271" s="24"/>
      <c r="J271" s="24" t="s">
        <v>27</v>
      </c>
      <c r="K271" s="24"/>
      <c r="L271" s="22" t="s">
        <v>22</v>
      </c>
      <c r="M271" s="22" t="s">
        <v>31</v>
      </c>
      <c r="N271" s="22" t="s">
        <v>22</v>
      </c>
      <c r="O271" s="22" t="s">
        <v>31</v>
      </c>
      <c r="P271" s="24"/>
      <c r="Q271" s="24"/>
      <c r="R271" s="25"/>
      <c r="S271" s="25"/>
      <c r="T271" s="425"/>
    </row>
    <row r="272" spans="1:20" x14ac:dyDescent="0.3">
      <c r="A272" s="426"/>
      <c r="B272" s="426"/>
      <c r="C272" s="29"/>
      <c r="D272" s="30"/>
      <c r="E272" s="31"/>
      <c r="F272" s="30"/>
      <c r="G272" s="30"/>
      <c r="H272" s="30"/>
      <c r="I272" s="30"/>
      <c r="J272" s="30"/>
      <c r="K272" s="30"/>
      <c r="L272" s="32" t="s">
        <v>29</v>
      </c>
      <c r="M272" s="33" t="s">
        <v>32</v>
      </c>
      <c r="N272" s="32" t="s">
        <v>29</v>
      </c>
      <c r="O272" s="33" t="s">
        <v>32</v>
      </c>
      <c r="P272" s="33"/>
      <c r="Q272" s="33"/>
      <c r="R272" s="30"/>
      <c r="S272" s="30"/>
      <c r="T272" s="426"/>
    </row>
    <row r="273" spans="1:20" x14ac:dyDescent="0.3">
      <c r="A273" s="8">
        <v>1</v>
      </c>
      <c r="B273" s="8">
        <v>2</v>
      </c>
      <c r="C273" s="8">
        <v>3</v>
      </c>
      <c r="D273" s="8">
        <v>4</v>
      </c>
      <c r="E273" s="8">
        <v>5</v>
      </c>
      <c r="F273" s="8">
        <v>6</v>
      </c>
      <c r="G273" s="8" t="s">
        <v>0</v>
      </c>
      <c r="H273" s="8">
        <v>8</v>
      </c>
      <c r="I273" s="8">
        <v>9</v>
      </c>
      <c r="J273" s="8">
        <v>10</v>
      </c>
      <c r="K273" s="8" t="s">
        <v>1</v>
      </c>
      <c r="L273" s="8">
        <v>12</v>
      </c>
      <c r="M273" s="8">
        <v>13</v>
      </c>
      <c r="N273" s="8">
        <v>14</v>
      </c>
      <c r="O273" s="8">
        <v>15</v>
      </c>
      <c r="P273" s="8">
        <v>16</v>
      </c>
      <c r="Q273" s="8"/>
      <c r="R273" s="8">
        <v>17</v>
      </c>
      <c r="S273" s="8">
        <v>18</v>
      </c>
      <c r="T273" s="8">
        <v>19</v>
      </c>
    </row>
    <row r="274" spans="1:20" ht="20.100000000000001" customHeight="1" x14ac:dyDescent="0.3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7"/>
      <c r="P274" s="8"/>
      <c r="Q274" s="8"/>
      <c r="R274" s="6"/>
      <c r="S274" s="6"/>
      <c r="T274" s="6"/>
    </row>
    <row r="275" spans="1:20" x14ac:dyDescent="0.3">
      <c r="A275" s="8">
        <v>1</v>
      </c>
      <c r="B275" s="67" t="s">
        <v>239</v>
      </c>
      <c r="C275" s="135">
        <v>1.5</v>
      </c>
      <c r="D275" s="3">
        <v>0</v>
      </c>
      <c r="E275" s="3">
        <v>0</v>
      </c>
      <c r="F275" s="3">
        <v>0</v>
      </c>
      <c r="G275" s="36">
        <f>C275+E275-F275</f>
        <v>1.5</v>
      </c>
      <c r="H275" s="36">
        <v>0.5</v>
      </c>
      <c r="I275" s="13">
        <v>1</v>
      </c>
      <c r="J275" s="13">
        <v>0</v>
      </c>
      <c r="K275" s="36">
        <f>H275+I275+J275</f>
        <v>1.5</v>
      </c>
      <c r="L275" s="68">
        <v>600</v>
      </c>
      <c r="M275" s="58">
        <v>600</v>
      </c>
      <c r="N275" s="3">
        <f>I275*O275</f>
        <v>550</v>
      </c>
      <c r="O275" s="58">
        <v>550</v>
      </c>
      <c r="P275" s="8" t="s">
        <v>68</v>
      </c>
      <c r="Q275" s="8">
        <v>41000</v>
      </c>
      <c r="R275" s="58">
        <v>15</v>
      </c>
      <c r="S275" s="6"/>
      <c r="T275" s="6"/>
    </row>
    <row r="276" spans="1:20" x14ac:dyDescent="0.3">
      <c r="A276" s="8">
        <v>2</v>
      </c>
      <c r="B276" s="67" t="s">
        <v>240</v>
      </c>
      <c r="C276" s="37">
        <v>2.5</v>
      </c>
      <c r="D276" s="3">
        <v>0</v>
      </c>
      <c r="E276" s="38">
        <v>0</v>
      </c>
      <c r="F276" s="3">
        <v>0</v>
      </c>
      <c r="G276" s="37">
        <f>C276+E276-F276</f>
        <v>2.5</v>
      </c>
      <c r="H276" s="37">
        <v>2.35</v>
      </c>
      <c r="I276" s="37">
        <v>0.15</v>
      </c>
      <c r="J276" s="13">
        <v>0</v>
      </c>
      <c r="K276" s="37">
        <f>H276+I276+J276</f>
        <v>2.5</v>
      </c>
      <c r="L276" s="68">
        <v>105</v>
      </c>
      <c r="M276" s="58">
        <v>700</v>
      </c>
      <c r="N276" s="3">
        <f>I276*O276</f>
        <v>82.5</v>
      </c>
      <c r="O276" s="58">
        <v>550</v>
      </c>
      <c r="P276" s="8" t="s">
        <v>68</v>
      </c>
      <c r="Q276" s="8">
        <v>41000</v>
      </c>
      <c r="R276" s="58">
        <v>27</v>
      </c>
      <c r="S276" s="6"/>
      <c r="T276" s="6"/>
    </row>
    <row r="277" spans="1:20" x14ac:dyDescent="0.3">
      <c r="A277" s="8">
        <v>3</v>
      </c>
      <c r="B277" s="67" t="s">
        <v>312</v>
      </c>
      <c r="C277" s="37">
        <v>0</v>
      </c>
      <c r="D277" s="3">
        <v>0</v>
      </c>
      <c r="E277" s="3">
        <v>0</v>
      </c>
      <c r="F277" s="3">
        <v>0</v>
      </c>
      <c r="G277" s="36">
        <f>C277+E277-F277</f>
        <v>0</v>
      </c>
      <c r="H277" s="13"/>
      <c r="I277" s="3">
        <v>0</v>
      </c>
      <c r="J277" s="3">
        <v>0</v>
      </c>
      <c r="K277" s="36">
        <f>H277+I277+J277</f>
        <v>0</v>
      </c>
      <c r="L277" s="3">
        <v>0</v>
      </c>
      <c r="M277" s="58"/>
      <c r="N277" s="3">
        <f>I277*O277</f>
        <v>0</v>
      </c>
      <c r="O277" s="58">
        <v>0</v>
      </c>
      <c r="P277" s="8" t="s">
        <v>68</v>
      </c>
      <c r="Q277" s="8">
        <v>41000</v>
      </c>
      <c r="R277" s="3">
        <v>0</v>
      </c>
      <c r="S277" s="6"/>
      <c r="T277" s="6"/>
    </row>
    <row r="278" spans="1:20" x14ac:dyDescent="0.3">
      <c r="A278" s="8">
        <v>4</v>
      </c>
      <c r="B278" s="138" t="s">
        <v>241</v>
      </c>
      <c r="C278" s="37">
        <v>1.4</v>
      </c>
      <c r="D278" s="3">
        <v>0</v>
      </c>
      <c r="E278" s="3">
        <v>0</v>
      </c>
      <c r="F278" s="3">
        <v>0</v>
      </c>
      <c r="G278" s="36">
        <f>C278+E278-F278</f>
        <v>1.4</v>
      </c>
      <c r="H278" s="37">
        <v>0.4</v>
      </c>
      <c r="I278" s="13">
        <v>1</v>
      </c>
      <c r="J278" s="3">
        <v>0</v>
      </c>
      <c r="K278" s="36">
        <f>H278+I278+J278</f>
        <v>1.4</v>
      </c>
      <c r="L278" s="68">
        <v>650</v>
      </c>
      <c r="M278" s="58">
        <v>650</v>
      </c>
      <c r="N278" s="3">
        <f>I278*O278</f>
        <v>550</v>
      </c>
      <c r="O278" s="58">
        <v>550</v>
      </c>
      <c r="P278" s="8" t="s">
        <v>68</v>
      </c>
      <c r="Q278" s="8">
        <v>41000</v>
      </c>
      <c r="R278" s="58">
        <v>16</v>
      </c>
      <c r="S278" s="6"/>
      <c r="T278" s="6"/>
    </row>
    <row r="279" spans="1:20" x14ac:dyDescent="0.3">
      <c r="A279" s="8">
        <v>5</v>
      </c>
      <c r="B279" s="67" t="s">
        <v>242</v>
      </c>
      <c r="C279" s="37">
        <v>2.5</v>
      </c>
      <c r="D279" s="3">
        <v>0</v>
      </c>
      <c r="E279" s="38">
        <v>0</v>
      </c>
      <c r="F279" s="3">
        <v>0</v>
      </c>
      <c r="G279" s="36">
        <f>C279+E279-F279</f>
        <v>2.5</v>
      </c>
      <c r="H279" s="37">
        <v>0.5</v>
      </c>
      <c r="I279" s="13">
        <v>2</v>
      </c>
      <c r="J279" s="3">
        <v>0</v>
      </c>
      <c r="K279" s="36">
        <f>H279+I279+J279</f>
        <v>2.5</v>
      </c>
      <c r="L279" s="68">
        <v>1200</v>
      </c>
      <c r="M279" s="58">
        <v>600</v>
      </c>
      <c r="N279" s="3">
        <f>I279*O279</f>
        <v>1100</v>
      </c>
      <c r="O279" s="58">
        <v>550</v>
      </c>
      <c r="P279" s="8" t="s">
        <v>68</v>
      </c>
      <c r="Q279" s="8">
        <v>41000</v>
      </c>
      <c r="R279" s="58">
        <v>22</v>
      </c>
      <c r="S279" s="6"/>
      <c r="T279" s="6"/>
    </row>
    <row r="280" spans="1:20" x14ac:dyDescent="0.3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58"/>
      <c r="M280" s="6"/>
      <c r="N280" s="6"/>
      <c r="O280" s="6"/>
      <c r="P280" s="8"/>
      <c r="Q280" s="8"/>
      <c r="R280" s="6"/>
      <c r="S280" s="6"/>
      <c r="T280" s="6"/>
    </row>
    <row r="281" spans="1:20" x14ac:dyDescent="0.3">
      <c r="A281" s="6"/>
      <c r="B281" s="41" t="s">
        <v>3</v>
      </c>
      <c r="C281" s="47">
        <f>SUM(C275:C280)</f>
        <v>7.9</v>
      </c>
      <c r="D281" s="47">
        <f t="shared" ref="D281:J281" si="10">SUM(D275:D280)</f>
        <v>0</v>
      </c>
      <c r="E281" s="47">
        <f>SUM(E275:E280)</f>
        <v>0</v>
      </c>
      <c r="F281" s="7">
        <f t="shared" si="10"/>
        <v>0</v>
      </c>
      <c r="G281" s="47">
        <f>SUM(G275:G280)</f>
        <v>7.9</v>
      </c>
      <c r="H281" s="47">
        <f t="shared" si="10"/>
        <v>3.75</v>
      </c>
      <c r="I281" s="47">
        <f t="shared" si="10"/>
        <v>4.1500000000000004</v>
      </c>
      <c r="J281" s="7">
        <f t="shared" si="10"/>
        <v>0</v>
      </c>
      <c r="K281" s="47">
        <f>SUM(K275:K280)</f>
        <v>7.9</v>
      </c>
      <c r="L281" s="60">
        <f>SUM(L275:L280)</f>
        <v>2555</v>
      </c>
      <c r="M281" s="63">
        <f>SUM(M275:M279)/4</f>
        <v>637.5</v>
      </c>
      <c r="N281" s="3">
        <f>SUM(N275:N280)</f>
        <v>2282.5</v>
      </c>
      <c r="O281" s="63">
        <f>SUM(O275:O279)/4</f>
        <v>550</v>
      </c>
      <c r="P281" s="8" t="s">
        <v>68</v>
      </c>
      <c r="Q281" s="8">
        <v>41000</v>
      </c>
      <c r="R281" s="40">
        <f>SUM(R275:R280)</f>
        <v>80</v>
      </c>
      <c r="S281" s="63"/>
      <c r="T281" s="6"/>
    </row>
    <row r="282" spans="1:20" x14ac:dyDescent="0.3">
      <c r="L282" s="74"/>
    </row>
    <row r="283" spans="1:20" x14ac:dyDescent="0.3">
      <c r="A283" s="468" t="s">
        <v>46</v>
      </c>
      <c r="B283" s="468"/>
      <c r="G283" s="49"/>
      <c r="O283" s="419" t="str">
        <f>O240</f>
        <v>Binduriang, 31 Desember 2023</v>
      </c>
      <c r="P283" s="419"/>
      <c r="Q283" s="419"/>
      <c r="R283" s="419"/>
      <c r="S283" s="419"/>
      <c r="T283" s="419"/>
    </row>
    <row r="284" spans="1:20" x14ac:dyDescent="0.3">
      <c r="A284" s="82"/>
      <c r="B284" s="82"/>
      <c r="O284" s="419" t="s">
        <v>2</v>
      </c>
      <c r="P284" s="419"/>
      <c r="Q284" s="419"/>
      <c r="R284" s="419"/>
      <c r="S284" s="419"/>
      <c r="T284" s="419"/>
    </row>
    <row r="285" spans="1:20" x14ac:dyDescent="0.3">
      <c r="A285" s="83"/>
      <c r="B285" s="82" t="s">
        <v>327</v>
      </c>
    </row>
    <row r="286" spans="1:20" x14ac:dyDescent="0.3">
      <c r="A286" s="21"/>
      <c r="B286" s="82"/>
    </row>
    <row r="287" spans="1:20" x14ac:dyDescent="0.3">
      <c r="B287" s="82"/>
      <c r="O287" s="428" t="str">
        <f>O244</f>
        <v>TRI WALUYO, A,Md</v>
      </c>
      <c r="P287" s="428"/>
      <c r="Q287" s="428"/>
      <c r="R287" s="428"/>
      <c r="S287" s="428"/>
      <c r="T287" s="428"/>
    </row>
    <row r="288" spans="1:20" x14ac:dyDescent="0.3">
      <c r="O288" s="419" t="str">
        <f>O245</f>
        <v>-</v>
      </c>
      <c r="P288" s="419"/>
      <c r="Q288" s="419"/>
      <c r="R288" s="419"/>
      <c r="S288" s="419"/>
      <c r="T288" s="419"/>
    </row>
    <row r="289" spans="1:20" x14ac:dyDescent="0.3">
      <c r="O289" s="70"/>
      <c r="R289" s="70"/>
      <c r="S289" s="70"/>
      <c r="T289" s="70"/>
    </row>
    <row r="290" spans="1:20" x14ac:dyDescent="0.3">
      <c r="O290" s="70"/>
      <c r="R290" s="70"/>
      <c r="S290" s="70"/>
      <c r="T290" s="70"/>
    </row>
    <row r="291" spans="1:20" x14ac:dyDescent="0.3">
      <c r="O291" s="70"/>
      <c r="R291" s="70"/>
      <c r="S291" s="70"/>
      <c r="T291" s="70"/>
    </row>
    <row r="292" spans="1:20" x14ac:dyDescent="0.3">
      <c r="O292" s="70"/>
      <c r="R292" s="70"/>
      <c r="S292" s="70"/>
      <c r="T292" s="70"/>
    </row>
    <row r="293" spans="1:20" x14ac:dyDescent="0.3">
      <c r="O293" s="70"/>
      <c r="R293" s="70"/>
      <c r="S293" s="70"/>
      <c r="T293" s="70"/>
    </row>
    <row r="294" spans="1:20" x14ac:dyDescent="0.3">
      <c r="O294" s="70"/>
      <c r="R294" s="70"/>
      <c r="S294" s="70"/>
      <c r="T294" s="70"/>
    </row>
    <row r="295" spans="1:20" x14ac:dyDescent="0.3">
      <c r="O295" s="70"/>
      <c r="R295" s="70"/>
      <c r="S295" s="70"/>
      <c r="T295" s="70"/>
    </row>
    <row r="296" spans="1:20" x14ac:dyDescent="0.3">
      <c r="O296" s="70"/>
      <c r="R296" s="70"/>
      <c r="S296" s="70"/>
      <c r="T296" s="70"/>
    </row>
    <row r="297" spans="1:20" x14ac:dyDescent="0.3">
      <c r="A297" s="16" t="s">
        <v>96</v>
      </c>
    </row>
    <row r="298" spans="1:20" x14ac:dyDescent="0.3">
      <c r="L298" s="17"/>
    </row>
    <row r="299" spans="1:20" x14ac:dyDescent="0.3">
      <c r="A299" s="441" t="s">
        <v>93</v>
      </c>
      <c r="B299" s="460"/>
      <c r="C299" s="460"/>
      <c r="D299" s="460"/>
      <c r="E299" s="460"/>
      <c r="F299" s="460"/>
      <c r="G299" s="460"/>
      <c r="H299" s="460"/>
      <c r="I299" s="460"/>
      <c r="J299" s="460"/>
      <c r="K299" s="460"/>
      <c r="L299" s="460"/>
      <c r="M299" s="460"/>
      <c r="N299" s="460"/>
      <c r="O299" s="460"/>
      <c r="P299" s="460"/>
      <c r="Q299" s="460"/>
      <c r="R299" s="460"/>
      <c r="S299" s="460"/>
      <c r="T299" s="447"/>
    </row>
    <row r="300" spans="1:20" x14ac:dyDescent="0.3">
      <c r="A300" s="444" t="s">
        <v>4</v>
      </c>
      <c r="B300" s="461"/>
      <c r="C300" s="461"/>
      <c r="D300" s="461"/>
      <c r="E300" s="461"/>
      <c r="F300" s="461"/>
      <c r="G300" s="461"/>
      <c r="H300" s="461"/>
      <c r="I300" s="461"/>
      <c r="J300" s="461"/>
      <c r="K300" s="461"/>
      <c r="L300" s="461"/>
      <c r="M300" s="461"/>
      <c r="N300" s="461"/>
      <c r="O300" s="461"/>
      <c r="P300" s="461"/>
      <c r="Q300" s="461"/>
      <c r="R300" s="461"/>
      <c r="S300" s="461"/>
      <c r="T300" s="445"/>
    </row>
    <row r="301" spans="1:20" ht="20.100000000000001" customHeight="1" x14ac:dyDescent="0.3">
      <c r="N301" s="18"/>
    </row>
    <row r="302" spans="1:20" ht="20.100000000000001" customHeight="1" x14ac:dyDescent="0.3">
      <c r="A302" s="19" t="s">
        <v>5</v>
      </c>
      <c r="B302" s="19"/>
      <c r="C302" s="19" t="s">
        <v>83</v>
      </c>
      <c r="D302" s="19"/>
      <c r="L302" s="20"/>
      <c r="N302" s="20"/>
      <c r="Q302" s="70" t="s">
        <v>42</v>
      </c>
      <c r="S302" s="16" t="str">
        <f>S262</f>
        <v>: 2023</v>
      </c>
    </row>
    <row r="303" spans="1:20" ht="20.100000000000001" customHeight="1" x14ac:dyDescent="0.3">
      <c r="A303" s="16" t="s">
        <v>9</v>
      </c>
      <c r="C303" s="16" t="str">
        <f>C263</f>
        <v>: BINDURIANG</v>
      </c>
      <c r="Q303" s="70" t="s">
        <v>43</v>
      </c>
      <c r="S303" s="16" t="s">
        <v>45</v>
      </c>
    </row>
    <row r="304" spans="1:20" ht="20.100000000000001" customHeight="1" x14ac:dyDescent="0.3">
      <c r="A304" s="16" t="s">
        <v>6</v>
      </c>
      <c r="C304" s="16" t="s">
        <v>99</v>
      </c>
      <c r="Q304" s="70" t="s">
        <v>44</v>
      </c>
      <c r="S304" s="16" t="str">
        <f>S264</f>
        <v>: IV ( Empat )</v>
      </c>
    </row>
    <row r="305" spans="1:21" x14ac:dyDescent="0.3">
      <c r="A305" s="16" t="s">
        <v>7</v>
      </c>
      <c r="C305" s="16" t="s">
        <v>41</v>
      </c>
    </row>
    <row r="307" spans="1:21" x14ac:dyDescent="0.3">
      <c r="A307" s="424" t="s">
        <v>8</v>
      </c>
      <c r="B307" s="424" t="s">
        <v>91</v>
      </c>
      <c r="C307" s="22" t="s">
        <v>10</v>
      </c>
      <c r="D307" s="433" t="s">
        <v>15</v>
      </c>
      <c r="E307" s="422"/>
      <c r="F307" s="422"/>
      <c r="G307" s="422"/>
      <c r="H307" s="422"/>
      <c r="I307" s="422"/>
      <c r="J307" s="422"/>
      <c r="K307" s="423"/>
      <c r="L307" s="431" t="s">
        <v>28</v>
      </c>
      <c r="M307" s="432"/>
      <c r="N307" s="431" t="s">
        <v>28</v>
      </c>
      <c r="O307" s="432"/>
      <c r="P307" s="22"/>
      <c r="Q307" s="381"/>
      <c r="R307" s="421" t="s">
        <v>35</v>
      </c>
      <c r="S307" s="427"/>
      <c r="T307" s="424" t="s">
        <v>39</v>
      </c>
    </row>
    <row r="308" spans="1:21" x14ac:dyDescent="0.3">
      <c r="A308" s="425"/>
      <c r="B308" s="425"/>
      <c r="C308" s="24" t="s">
        <v>11</v>
      </c>
      <c r="D308" s="421" t="s">
        <v>16</v>
      </c>
      <c r="E308" s="422"/>
      <c r="F308" s="422"/>
      <c r="G308" s="423"/>
      <c r="H308" s="433" t="s">
        <v>23</v>
      </c>
      <c r="I308" s="422"/>
      <c r="J308" s="422"/>
      <c r="K308" s="423"/>
      <c r="L308" s="434" t="s">
        <v>29</v>
      </c>
      <c r="M308" s="435"/>
      <c r="N308" s="434" t="s">
        <v>29</v>
      </c>
      <c r="O308" s="435"/>
      <c r="P308" s="24"/>
      <c r="Q308" s="26" t="s">
        <v>416</v>
      </c>
      <c r="R308" s="429" t="s">
        <v>36</v>
      </c>
      <c r="S308" s="430"/>
      <c r="T308" s="425"/>
    </row>
    <row r="309" spans="1:21" x14ac:dyDescent="0.3">
      <c r="A309" s="425"/>
      <c r="B309" s="425"/>
      <c r="C309" s="26" t="s">
        <v>12</v>
      </c>
      <c r="D309" s="23"/>
      <c r="E309" s="27"/>
      <c r="F309" s="23"/>
      <c r="G309" s="23"/>
      <c r="H309" s="23"/>
      <c r="I309" s="23"/>
      <c r="J309" s="23"/>
      <c r="K309" s="23"/>
      <c r="L309" s="421" t="s">
        <v>30</v>
      </c>
      <c r="M309" s="427"/>
      <c r="N309" s="421" t="s">
        <v>30</v>
      </c>
      <c r="O309" s="427"/>
      <c r="P309" s="24" t="s">
        <v>34</v>
      </c>
      <c r="Q309" s="24" t="s">
        <v>417</v>
      </c>
      <c r="R309" s="22"/>
      <c r="S309" s="22"/>
      <c r="T309" s="425"/>
    </row>
    <row r="310" spans="1:21" x14ac:dyDescent="0.3">
      <c r="A310" s="425"/>
      <c r="B310" s="425"/>
      <c r="C310" s="26" t="s">
        <v>13</v>
      </c>
      <c r="D310" s="24" t="s">
        <v>17</v>
      </c>
      <c r="E310" s="28" t="s">
        <v>17</v>
      </c>
      <c r="F310" s="24" t="s">
        <v>20</v>
      </c>
      <c r="G310" s="24" t="s">
        <v>22</v>
      </c>
      <c r="H310" s="24" t="s">
        <v>24</v>
      </c>
      <c r="I310" s="24" t="s">
        <v>25</v>
      </c>
      <c r="J310" s="24" t="s">
        <v>26</v>
      </c>
      <c r="K310" s="24" t="s">
        <v>22</v>
      </c>
      <c r="L310" s="429" t="s">
        <v>14</v>
      </c>
      <c r="M310" s="430"/>
      <c r="N310" s="429" t="s">
        <v>33</v>
      </c>
      <c r="O310" s="430"/>
      <c r="P310" s="24" t="s">
        <v>28</v>
      </c>
      <c r="Q310" s="24" t="s">
        <v>418</v>
      </c>
      <c r="R310" s="24" t="s">
        <v>37</v>
      </c>
      <c r="S310" s="24" t="s">
        <v>38</v>
      </c>
      <c r="T310" s="425"/>
    </row>
    <row r="311" spans="1:21" x14ac:dyDescent="0.3">
      <c r="A311" s="425"/>
      <c r="B311" s="425"/>
      <c r="C311" s="26" t="s">
        <v>14</v>
      </c>
      <c r="D311" s="24" t="s">
        <v>18</v>
      </c>
      <c r="E311" s="28" t="s">
        <v>19</v>
      </c>
      <c r="F311" s="24" t="s">
        <v>21</v>
      </c>
      <c r="G311" s="24"/>
      <c r="H311" s="24"/>
      <c r="I311" s="24"/>
      <c r="J311" s="24" t="s">
        <v>27</v>
      </c>
      <c r="K311" s="24"/>
      <c r="L311" s="22" t="s">
        <v>22</v>
      </c>
      <c r="M311" s="22" t="s">
        <v>31</v>
      </c>
      <c r="N311" s="22" t="s">
        <v>22</v>
      </c>
      <c r="O311" s="22" t="s">
        <v>31</v>
      </c>
      <c r="P311" s="24"/>
      <c r="Q311" s="24"/>
      <c r="R311" s="25"/>
      <c r="S311" s="25"/>
      <c r="T311" s="425"/>
    </row>
    <row r="312" spans="1:21" x14ac:dyDescent="0.3">
      <c r="A312" s="426"/>
      <c r="B312" s="426"/>
      <c r="C312" s="29"/>
      <c r="D312" s="30"/>
      <c r="E312" s="31"/>
      <c r="F312" s="30"/>
      <c r="G312" s="30"/>
      <c r="H312" s="30"/>
      <c r="I312" s="30"/>
      <c r="J312" s="30"/>
      <c r="K312" s="30"/>
      <c r="L312" s="32" t="s">
        <v>29</v>
      </c>
      <c r="M312" s="33" t="s">
        <v>32</v>
      </c>
      <c r="N312" s="32" t="s">
        <v>29</v>
      </c>
      <c r="O312" s="33" t="s">
        <v>32</v>
      </c>
      <c r="P312" s="33"/>
      <c r="Q312" s="33"/>
      <c r="R312" s="30"/>
      <c r="S312" s="30"/>
      <c r="T312" s="426"/>
    </row>
    <row r="313" spans="1:21" x14ac:dyDescent="0.3">
      <c r="A313" s="8">
        <v>1</v>
      </c>
      <c r="B313" s="8">
        <v>2</v>
      </c>
      <c r="C313" s="8">
        <v>3</v>
      </c>
      <c r="D313" s="8">
        <v>4</v>
      </c>
      <c r="E313" s="8">
        <v>5</v>
      </c>
      <c r="F313" s="8">
        <v>6</v>
      </c>
      <c r="G313" s="8" t="s">
        <v>0</v>
      </c>
      <c r="H313" s="8">
        <v>8</v>
      </c>
      <c r="I313" s="8">
        <v>9</v>
      </c>
      <c r="J313" s="8">
        <v>10</v>
      </c>
      <c r="K313" s="8" t="s">
        <v>1</v>
      </c>
      <c r="L313" s="8">
        <v>12</v>
      </c>
      <c r="M313" s="8">
        <v>13</v>
      </c>
      <c r="N313" s="8">
        <v>14</v>
      </c>
      <c r="O313" s="8">
        <v>15</v>
      </c>
      <c r="P313" s="8">
        <v>16</v>
      </c>
      <c r="Q313" s="8"/>
      <c r="R313" s="8">
        <v>17</v>
      </c>
      <c r="S313" s="8">
        <v>18</v>
      </c>
      <c r="T313" s="8">
        <v>19</v>
      </c>
    </row>
    <row r="314" spans="1:21" ht="20.100000000000001" customHeight="1" x14ac:dyDescent="0.3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7"/>
      <c r="P314" s="8"/>
      <c r="Q314" s="8"/>
      <c r="R314" s="6"/>
      <c r="S314" s="6"/>
      <c r="T314" s="6"/>
    </row>
    <row r="315" spans="1:21" s="256" customFormat="1" x14ac:dyDescent="0.3">
      <c r="A315" s="119">
        <v>1</v>
      </c>
      <c r="B315" s="120" t="s">
        <v>239</v>
      </c>
      <c r="C315" s="337">
        <v>9.15</v>
      </c>
      <c r="D315" s="122">
        <v>0</v>
      </c>
      <c r="E315" s="329">
        <v>0</v>
      </c>
      <c r="F315" s="122">
        <v>0</v>
      </c>
      <c r="G315" s="313">
        <f>C315+E315-F315</f>
        <v>9.15</v>
      </c>
      <c r="H315" s="335">
        <v>3.9</v>
      </c>
      <c r="I315" s="307">
        <v>4</v>
      </c>
      <c r="J315" s="313">
        <v>1.25</v>
      </c>
      <c r="K315" s="313">
        <f>H315+I315+J315</f>
        <v>9.15</v>
      </c>
      <c r="L315" s="257">
        <v>10400</v>
      </c>
      <c r="M315" s="257">
        <v>2600</v>
      </c>
      <c r="N315" s="257">
        <f>I315*O315</f>
        <v>10400</v>
      </c>
      <c r="O315" s="338">
        <v>2600</v>
      </c>
      <c r="P315" s="119" t="s">
        <v>70</v>
      </c>
      <c r="Q315" s="119">
        <v>15000</v>
      </c>
      <c r="R315" s="257">
        <v>4</v>
      </c>
      <c r="S315" s="127"/>
      <c r="T315" s="127"/>
    </row>
    <row r="316" spans="1:21" s="256" customFormat="1" x14ac:dyDescent="0.3">
      <c r="A316" s="119">
        <v>2</v>
      </c>
      <c r="B316" s="120" t="s">
        <v>240</v>
      </c>
      <c r="C316" s="313">
        <v>7.45</v>
      </c>
      <c r="D316" s="122">
        <v>0</v>
      </c>
      <c r="E316" s="308">
        <v>0</v>
      </c>
      <c r="F316" s="122">
        <v>0</v>
      </c>
      <c r="G316" s="313">
        <f>C316+E316-F316</f>
        <v>7.45</v>
      </c>
      <c r="H316" s="313">
        <v>4.45</v>
      </c>
      <c r="I316" s="307">
        <v>3</v>
      </c>
      <c r="J316" s="307">
        <v>0</v>
      </c>
      <c r="K316" s="313">
        <f>H316+I316+J316</f>
        <v>7.45</v>
      </c>
      <c r="L316" s="257">
        <v>7500</v>
      </c>
      <c r="M316" s="257">
        <v>2500</v>
      </c>
      <c r="N316" s="257">
        <f>I316*O316</f>
        <v>7500</v>
      </c>
      <c r="O316" s="338">
        <v>2500</v>
      </c>
      <c r="P316" s="119" t="s">
        <v>70</v>
      </c>
      <c r="Q316" s="119">
        <v>15000</v>
      </c>
      <c r="R316" s="257">
        <v>24</v>
      </c>
      <c r="S316" s="127"/>
      <c r="T316" s="127"/>
    </row>
    <row r="317" spans="1:21" s="256" customFormat="1" x14ac:dyDescent="0.3">
      <c r="A317" s="119">
        <v>3</v>
      </c>
      <c r="B317" s="120" t="s">
        <v>312</v>
      </c>
      <c r="C317" s="313">
        <v>8.4499999999999993</v>
      </c>
      <c r="D317" s="122">
        <v>0</v>
      </c>
      <c r="E317" s="308">
        <v>0</v>
      </c>
      <c r="F317" s="122">
        <v>0</v>
      </c>
      <c r="G317" s="313">
        <f>C317+E317-F317</f>
        <v>8.4499999999999993</v>
      </c>
      <c r="H317" s="313">
        <v>5.45</v>
      </c>
      <c r="I317" s="122">
        <v>3</v>
      </c>
      <c r="J317" s="122">
        <v>0</v>
      </c>
      <c r="K317" s="313">
        <f>H317+I317+J317</f>
        <v>8.4499999999999993</v>
      </c>
      <c r="L317" s="257">
        <v>7200</v>
      </c>
      <c r="M317" s="257">
        <v>2400</v>
      </c>
      <c r="N317" s="257">
        <f>I317*O317</f>
        <v>7200</v>
      </c>
      <c r="O317" s="338">
        <v>2400</v>
      </c>
      <c r="P317" s="119" t="s">
        <v>70</v>
      </c>
      <c r="Q317" s="119">
        <v>15000</v>
      </c>
      <c r="R317" s="257">
        <v>23</v>
      </c>
      <c r="S317" s="127"/>
      <c r="T317" s="127"/>
      <c r="U317" s="256">
        <v>20</v>
      </c>
    </row>
    <row r="318" spans="1:21" x14ac:dyDescent="0.3">
      <c r="A318" s="8">
        <v>4</v>
      </c>
      <c r="B318" s="138" t="s">
        <v>241</v>
      </c>
      <c r="C318" s="3">
        <v>6</v>
      </c>
      <c r="D318" s="3">
        <v>0</v>
      </c>
      <c r="E318" s="3">
        <v>0</v>
      </c>
      <c r="F318" s="3">
        <v>0</v>
      </c>
      <c r="G318" s="13">
        <f>C318+E318-F318</f>
        <v>6</v>
      </c>
      <c r="H318" s="13">
        <v>3</v>
      </c>
      <c r="I318" s="13">
        <v>3</v>
      </c>
      <c r="J318" s="3">
        <v>0</v>
      </c>
      <c r="K318" s="13">
        <f>H318+I318+J318</f>
        <v>6</v>
      </c>
      <c r="L318" s="3">
        <v>6600</v>
      </c>
      <c r="M318" s="3">
        <v>2200</v>
      </c>
      <c r="N318" s="58">
        <f>I318*O318</f>
        <v>6600</v>
      </c>
      <c r="O318" s="69">
        <v>2200</v>
      </c>
      <c r="P318" s="8" t="s">
        <v>70</v>
      </c>
      <c r="Q318" s="119">
        <v>15000</v>
      </c>
      <c r="R318" s="3">
        <v>3</v>
      </c>
      <c r="S318" s="6"/>
      <c r="T318" s="6"/>
    </row>
    <row r="319" spans="1:21" x14ac:dyDescent="0.3">
      <c r="A319" s="8">
        <v>5</v>
      </c>
      <c r="B319" s="67" t="s">
        <v>242</v>
      </c>
      <c r="C319" s="3">
        <v>9</v>
      </c>
      <c r="D319" s="3">
        <v>0</v>
      </c>
      <c r="E319" s="3">
        <v>0</v>
      </c>
      <c r="F319" s="3">
        <v>0</v>
      </c>
      <c r="G319" s="13">
        <f>C319+E319-F319</f>
        <v>9</v>
      </c>
      <c r="H319" s="13">
        <v>1</v>
      </c>
      <c r="I319" s="13">
        <v>8</v>
      </c>
      <c r="J319" s="3">
        <v>0</v>
      </c>
      <c r="K319" s="13">
        <f>H319+I319+J319</f>
        <v>9</v>
      </c>
      <c r="L319" s="3">
        <v>18400</v>
      </c>
      <c r="M319" s="3">
        <v>2300</v>
      </c>
      <c r="N319" s="58">
        <f>I319*O319</f>
        <v>18400</v>
      </c>
      <c r="O319" s="69">
        <v>2300</v>
      </c>
      <c r="P319" s="8" t="s">
        <v>70</v>
      </c>
      <c r="Q319" s="119">
        <v>15000</v>
      </c>
      <c r="R319" s="3">
        <v>5</v>
      </c>
      <c r="S319" s="6"/>
      <c r="T319" s="6"/>
    </row>
    <row r="320" spans="1:21" x14ac:dyDescent="0.3">
      <c r="A320" s="6"/>
      <c r="B320" s="6"/>
      <c r="C320" s="7"/>
      <c r="D320" s="47"/>
      <c r="E320" s="7"/>
      <c r="F320" s="7"/>
      <c r="G320" s="7"/>
      <c r="H320" s="47"/>
      <c r="I320" s="47"/>
      <c r="J320" s="7"/>
      <c r="K320" s="7"/>
      <c r="L320" s="6"/>
      <c r="M320" s="6"/>
      <c r="N320" s="6"/>
      <c r="O320" s="69"/>
      <c r="P320" s="8"/>
      <c r="Q320" s="8"/>
      <c r="R320" s="6"/>
      <c r="S320" s="6"/>
      <c r="T320" s="6"/>
    </row>
    <row r="321" spans="1:20" x14ac:dyDescent="0.3">
      <c r="A321" s="6"/>
      <c r="B321" s="41" t="s">
        <v>3</v>
      </c>
      <c r="C321" s="37">
        <f t="shared" ref="C321:L321" si="11">SUM(C315:C320)</f>
        <v>40.049999999999997</v>
      </c>
      <c r="D321" s="3">
        <f t="shared" si="11"/>
        <v>0</v>
      </c>
      <c r="E321" s="64">
        <f t="shared" si="11"/>
        <v>0</v>
      </c>
      <c r="F321" s="3">
        <f t="shared" si="11"/>
        <v>0</v>
      </c>
      <c r="G321" s="37">
        <f t="shared" si="11"/>
        <v>40.049999999999997</v>
      </c>
      <c r="H321" s="13">
        <f t="shared" si="11"/>
        <v>17.8</v>
      </c>
      <c r="I321" s="13">
        <f t="shared" si="11"/>
        <v>21</v>
      </c>
      <c r="J321" s="37">
        <f t="shared" si="11"/>
        <v>1.25</v>
      </c>
      <c r="K321" s="37">
        <f t="shared" si="11"/>
        <v>40.049999999999997</v>
      </c>
      <c r="L321" s="7">
        <f t="shared" si="11"/>
        <v>50100</v>
      </c>
      <c r="M321" s="7">
        <f>SUM(M315:M319)/5</f>
        <v>2400</v>
      </c>
      <c r="N321" s="7">
        <f>SUM(N315:N320)</f>
        <v>50100</v>
      </c>
      <c r="O321" s="69">
        <f>SUM(O315:O320)/5</f>
        <v>2400</v>
      </c>
      <c r="P321" s="8" t="s">
        <v>70</v>
      </c>
      <c r="Q321" s="8">
        <v>15000</v>
      </c>
      <c r="R321" s="40">
        <f>SUM(R315:R319)</f>
        <v>59</v>
      </c>
      <c r="S321" s="63"/>
      <c r="T321" s="6"/>
    </row>
    <row r="323" spans="1:20" x14ac:dyDescent="0.3">
      <c r="A323" s="16" t="s">
        <v>46</v>
      </c>
      <c r="J323" s="20"/>
      <c r="L323" s="20"/>
      <c r="O323" s="419" t="str">
        <f>O283</f>
        <v>Binduriang, 31 Desember 2023</v>
      </c>
      <c r="P323" s="419"/>
      <c r="Q323" s="419"/>
      <c r="R323" s="419"/>
      <c r="S323" s="419"/>
      <c r="T323" s="419"/>
    </row>
    <row r="324" spans="1:20" x14ac:dyDescent="0.3">
      <c r="B324" s="74" t="s">
        <v>325</v>
      </c>
      <c r="C324" s="74"/>
      <c r="O324" s="419" t="s">
        <v>2</v>
      </c>
      <c r="P324" s="419"/>
      <c r="Q324" s="419"/>
      <c r="R324" s="419"/>
      <c r="S324" s="419"/>
      <c r="T324" s="419"/>
    </row>
    <row r="325" spans="1:20" x14ac:dyDescent="0.3">
      <c r="B325" s="74" t="s">
        <v>442</v>
      </c>
      <c r="C325" s="74"/>
      <c r="D325" s="18"/>
    </row>
    <row r="326" spans="1:20" x14ac:dyDescent="0.3">
      <c r="B326" s="74" t="s">
        <v>443</v>
      </c>
      <c r="C326" s="74"/>
    </row>
    <row r="327" spans="1:20" x14ac:dyDescent="0.3">
      <c r="B327" s="374"/>
      <c r="O327" s="428" t="str">
        <f>O287</f>
        <v>TRI WALUYO, A,Md</v>
      </c>
      <c r="P327" s="428"/>
      <c r="Q327" s="428"/>
      <c r="R327" s="428"/>
      <c r="S327" s="428"/>
      <c r="T327" s="428"/>
    </row>
    <row r="328" spans="1:20" x14ac:dyDescent="0.3">
      <c r="B328" s="374"/>
      <c r="O328" s="419" t="str">
        <f>O288</f>
        <v>-</v>
      </c>
      <c r="P328" s="419"/>
      <c r="Q328" s="419"/>
      <c r="R328" s="419"/>
      <c r="S328" s="419"/>
      <c r="T328" s="419"/>
    </row>
    <row r="337" spans="1:20" x14ac:dyDescent="0.3">
      <c r="A337" s="16" t="s">
        <v>96</v>
      </c>
    </row>
    <row r="338" spans="1:20" x14ac:dyDescent="0.3">
      <c r="L338" s="17"/>
    </row>
    <row r="339" spans="1:20" x14ac:dyDescent="0.3">
      <c r="A339" s="441" t="s">
        <v>93</v>
      </c>
      <c r="B339" s="460"/>
      <c r="C339" s="460"/>
      <c r="D339" s="460"/>
      <c r="E339" s="460"/>
      <c r="F339" s="460"/>
      <c r="G339" s="460"/>
      <c r="H339" s="460"/>
      <c r="I339" s="460"/>
      <c r="J339" s="460"/>
      <c r="K339" s="460"/>
      <c r="L339" s="460"/>
      <c r="M339" s="460"/>
      <c r="N339" s="460"/>
      <c r="O339" s="460"/>
      <c r="P339" s="460"/>
      <c r="Q339" s="460"/>
      <c r="R339" s="460"/>
      <c r="S339" s="460"/>
      <c r="T339" s="447"/>
    </row>
    <row r="340" spans="1:20" x14ac:dyDescent="0.3">
      <c r="A340" s="444" t="s">
        <v>4</v>
      </c>
      <c r="B340" s="461"/>
      <c r="C340" s="461"/>
      <c r="D340" s="461"/>
      <c r="E340" s="461"/>
      <c r="F340" s="461"/>
      <c r="G340" s="461"/>
      <c r="H340" s="461"/>
      <c r="I340" s="461"/>
      <c r="J340" s="461"/>
      <c r="K340" s="461"/>
      <c r="L340" s="461"/>
      <c r="M340" s="461"/>
      <c r="N340" s="461"/>
      <c r="O340" s="461"/>
      <c r="P340" s="461"/>
      <c r="Q340" s="461"/>
      <c r="R340" s="461"/>
      <c r="S340" s="461"/>
      <c r="T340" s="445"/>
    </row>
    <row r="341" spans="1:20" ht="20.100000000000001" customHeight="1" x14ac:dyDescent="0.3">
      <c r="N341" s="18"/>
    </row>
    <row r="342" spans="1:20" ht="20.100000000000001" customHeight="1" x14ac:dyDescent="0.3">
      <c r="A342" s="19" t="s">
        <v>5</v>
      </c>
      <c r="B342" s="19"/>
      <c r="C342" s="19" t="s">
        <v>84</v>
      </c>
      <c r="D342" s="19"/>
      <c r="L342" s="20"/>
      <c r="N342" s="20"/>
      <c r="Q342" s="70" t="s">
        <v>42</v>
      </c>
      <c r="S342" s="16" t="str">
        <f>S302</f>
        <v>: 2023</v>
      </c>
    </row>
    <row r="343" spans="1:20" ht="20.100000000000001" customHeight="1" x14ac:dyDescent="0.3">
      <c r="A343" s="16" t="s">
        <v>9</v>
      </c>
      <c r="C343" s="16" t="str">
        <f>C303</f>
        <v>: BINDURIANG</v>
      </c>
      <c r="Q343" s="70" t="s">
        <v>43</v>
      </c>
      <c r="S343" s="16" t="s">
        <v>45</v>
      </c>
    </row>
    <row r="344" spans="1:20" ht="20.100000000000001" customHeight="1" x14ac:dyDescent="0.3">
      <c r="A344" s="16" t="s">
        <v>6</v>
      </c>
      <c r="C344" s="16" t="s">
        <v>99</v>
      </c>
      <c r="Q344" s="70" t="s">
        <v>44</v>
      </c>
      <c r="S344" s="16" t="str">
        <f>S304</f>
        <v>: IV ( Empat )</v>
      </c>
    </row>
    <row r="345" spans="1:20" x14ac:dyDescent="0.3">
      <c r="A345" s="16" t="s">
        <v>7</v>
      </c>
      <c r="C345" s="16" t="s">
        <v>41</v>
      </c>
    </row>
    <row r="347" spans="1:20" x14ac:dyDescent="0.3">
      <c r="A347" s="424" t="s">
        <v>8</v>
      </c>
      <c r="B347" s="424" t="s">
        <v>91</v>
      </c>
      <c r="C347" s="22" t="s">
        <v>10</v>
      </c>
      <c r="D347" s="433" t="s">
        <v>15</v>
      </c>
      <c r="E347" s="422"/>
      <c r="F347" s="422"/>
      <c r="G347" s="422"/>
      <c r="H347" s="422"/>
      <c r="I347" s="422"/>
      <c r="J347" s="422"/>
      <c r="K347" s="423"/>
      <c r="L347" s="431" t="s">
        <v>28</v>
      </c>
      <c r="M347" s="432"/>
      <c r="N347" s="431" t="s">
        <v>28</v>
      </c>
      <c r="O347" s="432"/>
      <c r="P347" s="22"/>
      <c r="Q347" s="381"/>
      <c r="R347" s="421" t="s">
        <v>35</v>
      </c>
      <c r="S347" s="427"/>
      <c r="T347" s="424" t="s">
        <v>39</v>
      </c>
    </row>
    <row r="348" spans="1:20" x14ac:dyDescent="0.3">
      <c r="A348" s="425"/>
      <c r="B348" s="425"/>
      <c r="C348" s="24" t="s">
        <v>11</v>
      </c>
      <c r="D348" s="421" t="s">
        <v>16</v>
      </c>
      <c r="E348" s="422"/>
      <c r="F348" s="422"/>
      <c r="G348" s="423"/>
      <c r="H348" s="433" t="s">
        <v>23</v>
      </c>
      <c r="I348" s="422"/>
      <c r="J348" s="422"/>
      <c r="K348" s="423"/>
      <c r="L348" s="434" t="s">
        <v>29</v>
      </c>
      <c r="M348" s="435"/>
      <c r="N348" s="434" t="s">
        <v>29</v>
      </c>
      <c r="O348" s="435"/>
      <c r="P348" s="24"/>
      <c r="Q348" s="26" t="s">
        <v>416</v>
      </c>
      <c r="R348" s="429" t="s">
        <v>36</v>
      </c>
      <c r="S348" s="430"/>
      <c r="T348" s="425"/>
    </row>
    <row r="349" spans="1:20" x14ac:dyDescent="0.3">
      <c r="A349" s="425"/>
      <c r="B349" s="425"/>
      <c r="C349" s="26" t="s">
        <v>12</v>
      </c>
      <c r="D349" s="23"/>
      <c r="E349" s="27"/>
      <c r="F349" s="23"/>
      <c r="G349" s="23"/>
      <c r="H349" s="23"/>
      <c r="I349" s="23"/>
      <c r="J349" s="23"/>
      <c r="K349" s="23"/>
      <c r="L349" s="421" t="s">
        <v>30</v>
      </c>
      <c r="M349" s="427"/>
      <c r="N349" s="421" t="s">
        <v>30</v>
      </c>
      <c r="O349" s="427"/>
      <c r="P349" s="24" t="s">
        <v>34</v>
      </c>
      <c r="Q349" s="24" t="s">
        <v>417</v>
      </c>
      <c r="R349" s="22"/>
      <c r="S349" s="22"/>
      <c r="T349" s="425"/>
    </row>
    <row r="350" spans="1:20" x14ac:dyDescent="0.3">
      <c r="A350" s="425"/>
      <c r="B350" s="425"/>
      <c r="C350" s="26" t="s">
        <v>13</v>
      </c>
      <c r="D350" s="24" t="s">
        <v>17</v>
      </c>
      <c r="E350" s="28" t="s">
        <v>17</v>
      </c>
      <c r="F350" s="24" t="s">
        <v>20</v>
      </c>
      <c r="G350" s="24" t="s">
        <v>22</v>
      </c>
      <c r="H350" s="24" t="s">
        <v>24</v>
      </c>
      <c r="I350" s="24" t="s">
        <v>25</v>
      </c>
      <c r="J350" s="24" t="s">
        <v>26</v>
      </c>
      <c r="K350" s="24" t="s">
        <v>22</v>
      </c>
      <c r="L350" s="429" t="s">
        <v>14</v>
      </c>
      <c r="M350" s="430"/>
      <c r="N350" s="429" t="s">
        <v>33</v>
      </c>
      <c r="O350" s="430"/>
      <c r="P350" s="24" t="s">
        <v>28</v>
      </c>
      <c r="Q350" s="24" t="s">
        <v>418</v>
      </c>
      <c r="R350" s="24" t="s">
        <v>37</v>
      </c>
      <c r="S350" s="24" t="s">
        <v>38</v>
      </c>
      <c r="T350" s="425"/>
    </row>
    <row r="351" spans="1:20" x14ac:dyDescent="0.3">
      <c r="A351" s="425"/>
      <c r="B351" s="425"/>
      <c r="C351" s="26" t="s">
        <v>14</v>
      </c>
      <c r="D351" s="24" t="s">
        <v>18</v>
      </c>
      <c r="E351" s="28" t="s">
        <v>19</v>
      </c>
      <c r="F351" s="24" t="s">
        <v>21</v>
      </c>
      <c r="G351" s="24"/>
      <c r="H351" s="24"/>
      <c r="I351" s="24"/>
      <c r="J351" s="24" t="s">
        <v>27</v>
      </c>
      <c r="K351" s="24"/>
      <c r="L351" s="22" t="s">
        <v>22</v>
      </c>
      <c r="M351" s="22" t="s">
        <v>31</v>
      </c>
      <c r="N351" s="22" t="s">
        <v>22</v>
      </c>
      <c r="O351" s="22" t="s">
        <v>31</v>
      </c>
      <c r="P351" s="24"/>
      <c r="Q351" s="24"/>
      <c r="R351" s="25"/>
      <c r="S351" s="25"/>
      <c r="T351" s="425"/>
    </row>
    <row r="352" spans="1:20" x14ac:dyDescent="0.3">
      <c r="A352" s="426"/>
      <c r="B352" s="426"/>
      <c r="C352" s="29"/>
      <c r="D352" s="30"/>
      <c r="E352" s="31"/>
      <c r="F352" s="30"/>
      <c r="G352" s="30"/>
      <c r="H352" s="30"/>
      <c r="I352" s="30"/>
      <c r="J352" s="30"/>
      <c r="K352" s="30"/>
      <c r="L352" s="32" t="s">
        <v>29</v>
      </c>
      <c r="M352" s="33" t="s">
        <v>32</v>
      </c>
      <c r="N352" s="32" t="s">
        <v>29</v>
      </c>
      <c r="O352" s="33" t="s">
        <v>32</v>
      </c>
      <c r="P352" s="33"/>
      <c r="Q352" s="33"/>
      <c r="R352" s="30"/>
      <c r="S352" s="30"/>
      <c r="T352" s="426"/>
    </row>
    <row r="353" spans="1:20" x14ac:dyDescent="0.3">
      <c r="A353" s="8">
        <v>1</v>
      </c>
      <c r="B353" s="8">
        <v>2</v>
      </c>
      <c r="C353" s="8">
        <v>3</v>
      </c>
      <c r="D353" s="8">
        <v>4</v>
      </c>
      <c r="E353" s="8">
        <v>5</v>
      </c>
      <c r="F353" s="8">
        <v>6</v>
      </c>
      <c r="G353" s="8" t="s">
        <v>0</v>
      </c>
      <c r="H353" s="8">
        <v>8</v>
      </c>
      <c r="I353" s="8">
        <v>9</v>
      </c>
      <c r="J353" s="8">
        <v>10</v>
      </c>
      <c r="K353" s="8" t="s">
        <v>1</v>
      </c>
      <c r="L353" s="8">
        <v>12</v>
      </c>
      <c r="M353" s="8">
        <v>13</v>
      </c>
      <c r="N353" s="8">
        <v>14</v>
      </c>
      <c r="O353" s="8">
        <v>15</v>
      </c>
      <c r="P353" s="8">
        <v>16</v>
      </c>
      <c r="Q353" s="8"/>
      <c r="R353" s="8">
        <v>17</v>
      </c>
      <c r="S353" s="8">
        <v>18</v>
      </c>
      <c r="T353" s="8">
        <v>19</v>
      </c>
    </row>
    <row r="354" spans="1:20" ht="20.100000000000001" customHeight="1" x14ac:dyDescent="0.3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7"/>
      <c r="P354" s="8"/>
      <c r="Q354" s="8"/>
      <c r="R354" s="6"/>
      <c r="S354" s="6"/>
      <c r="T354" s="6"/>
    </row>
    <row r="355" spans="1:20" x14ac:dyDescent="0.3">
      <c r="A355" s="8">
        <v>1</v>
      </c>
      <c r="B355" s="67" t="s">
        <v>239</v>
      </c>
      <c r="C355" s="133">
        <v>2</v>
      </c>
      <c r="D355" s="3">
        <v>0</v>
      </c>
      <c r="E355" s="3">
        <v>0</v>
      </c>
      <c r="F355" s="3">
        <v>0</v>
      </c>
      <c r="G355" s="13">
        <f>C355+E355-F355</f>
        <v>2</v>
      </c>
      <c r="H355" s="13">
        <v>2</v>
      </c>
      <c r="I355" s="13">
        <v>0</v>
      </c>
      <c r="J355" s="13">
        <v>0</v>
      </c>
      <c r="K355" s="13">
        <f>H355+I355+J355</f>
        <v>2</v>
      </c>
      <c r="L355" s="13">
        <v>0</v>
      </c>
      <c r="M355" s="69">
        <v>0</v>
      </c>
      <c r="N355" s="13">
        <v>0</v>
      </c>
      <c r="O355" s="69">
        <v>0</v>
      </c>
      <c r="P355" s="8" t="s">
        <v>71</v>
      </c>
      <c r="Q355" s="8"/>
      <c r="R355" s="58">
        <v>20</v>
      </c>
      <c r="S355" s="6"/>
      <c r="T355" s="6"/>
    </row>
    <row r="356" spans="1:20" x14ac:dyDescent="0.3">
      <c r="A356" s="8">
        <v>2</v>
      </c>
      <c r="B356" s="67" t="s">
        <v>240</v>
      </c>
      <c r="C356" s="13">
        <v>1</v>
      </c>
      <c r="D356" s="3">
        <v>0</v>
      </c>
      <c r="E356" s="3">
        <v>0</v>
      </c>
      <c r="F356" s="3">
        <v>0</v>
      </c>
      <c r="G356" s="13">
        <f>C356+E356-F356</f>
        <v>1</v>
      </c>
      <c r="H356" s="13">
        <v>1</v>
      </c>
      <c r="I356" s="13">
        <v>0</v>
      </c>
      <c r="J356" s="13">
        <v>0</v>
      </c>
      <c r="K356" s="13">
        <f>H356+I356+J356</f>
        <v>1</v>
      </c>
      <c r="L356" s="13">
        <v>0</v>
      </c>
      <c r="M356" s="69">
        <v>0</v>
      </c>
      <c r="N356" s="13">
        <v>0</v>
      </c>
      <c r="O356" s="69">
        <v>0</v>
      </c>
      <c r="P356" s="8" t="s">
        <v>71</v>
      </c>
      <c r="Q356" s="8"/>
      <c r="R356" s="58">
        <v>10</v>
      </c>
      <c r="S356" s="6"/>
      <c r="T356" s="6"/>
    </row>
    <row r="357" spans="1:20" x14ac:dyDescent="0.3">
      <c r="A357" s="8">
        <v>3</v>
      </c>
      <c r="B357" s="67" t="s">
        <v>312</v>
      </c>
      <c r="C357" s="13">
        <v>0</v>
      </c>
      <c r="D357" s="3">
        <v>0</v>
      </c>
      <c r="E357" s="3">
        <v>0</v>
      </c>
      <c r="F357" s="3">
        <v>0</v>
      </c>
      <c r="G357" s="13">
        <f>C357+E357-F357</f>
        <v>0</v>
      </c>
      <c r="H357" s="13">
        <v>0</v>
      </c>
      <c r="I357" s="3">
        <v>0</v>
      </c>
      <c r="J357" s="13">
        <v>0</v>
      </c>
      <c r="K357" s="13">
        <f>H357+I357+J357</f>
        <v>0</v>
      </c>
      <c r="L357" s="13">
        <v>0</v>
      </c>
      <c r="M357" s="13">
        <v>0</v>
      </c>
      <c r="N357" s="13">
        <v>0</v>
      </c>
      <c r="O357" s="13">
        <v>0</v>
      </c>
      <c r="P357" s="8" t="s">
        <v>71</v>
      </c>
      <c r="Q357" s="8"/>
      <c r="R357" s="58"/>
      <c r="S357" s="6"/>
      <c r="T357" s="6"/>
    </row>
    <row r="358" spans="1:20" x14ac:dyDescent="0.3">
      <c r="A358" s="8">
        <v>4</v>
      </c>
      <c r="B358" s="138" t="s">
        <v>241</v>
      </c>
      <c r="C358" s="37">
        <v>0</v>
      </c>
      <c r="D358" s="3">
        <v>0</v>
      </c>
      <c r="E358" s="3">
        <v>0</v>
      </c>
      <c r="F358" s="3">
        <v>0</v>
      </c>
      <c r="G358" s="13">
        <f>C358+E358-F358</f>
        <v>0</v>
      </c>
      <c r="H358" s="37">
        <v>0</v>
      </c>
      <c r="I358" s="37">
        <v>0</v>
      </c>
      <c r="J358" s="13">
        <v>0</v>
      </c>
      <c r="K358" s="37">
        <f>G358</f>
        <v>0</v>
      </c>
      <c r="L358" s="13">
        <v>0</v>
      </c>
      <c r="M358" s="13">
        <v>0</v>
      </c>
      <c r="N358" s="13">
        <v>0</v>
      </c>
      <c r="O358" s="13">
        <v>0</v>
      </c>
      <c r="P358" s="8" t="s">
        <v>71</v>
      </c>
      <c r="Q358" s="8"/>
      <c r="R358" s="58"/>
      <c r="S358" s="6"/>
      <c r="T358" s="6"/>
    </row>
    <row r="359" spans="1:20" x14ac:dyDescent="0.3">
      <c r="A359" s="8">
        <v>5</v>
      </c>
      <c r="B359" s="67" t="s">
        <v>242</v>
      </c>
      <c r="C359" s="37">
        <v>0</v>
      </c>
      <c r="D359" s="3">
        <v>0</v>
      </c>
      <c r="E359" s="64">
        <v>0</v>
      </c>
      <c r="F359" s="3">
        <v>0</v>
      </c>
      <c r="G359" s="13">
        <f>C359+E359-F359</f>
        <v>0</v>
      </c>
      <c r="H359" s="37">
        <v>0</v>
      </c>
      <c r="I359" s="13">
        <v>0</v>
      </c>
      <c r="J359" s="13">
        <v>0</v>
      </c>
      <c r="K359" s="37">
        <f>G359</f>
        <v>0</v>
      </c>
      <c r="L359" s="13">
        <v>0</v>
      </c>
      <c r="M359" s="13">
        <v>0</v>
      </c>
      <c r="N359" s="13">
        <v>0</v>
      </c>
      <c r="O359" s="13">
        <v>0</v>
      </c>
      <c r="P359" s="8" t="s">
        <v>71</v>
      </c>
      <c r="Q359" s="8"/>
      <c r="R359" s="58"/>
      <c r="S359" s="6"/>
      <c r="T359" s="6"/>
    </row>
    <row r="360" spans="1:20" x14ac:dyDescent="0.3">
      <c r="A360" s="6"/>
      <c r="B360" s="6"/>
      <c r="C360" s="6"/>
      <c r="D360" s="6"/>
      <c r="E360" s="6"/>
      <c r="F360" s="6"/>
      <c r="G360" s="13"/>
      <c r="H360" s="6"/>
      <c r="I360" s="6"/>
      <c r="J360" s="6"/>
      <c r="K360" s="6"/>
      <c r="L360" s="6"/>
      <c r="M360" s="6"/>
      <c r="N360" s="6"/>
      <c r="O360" s="6"/>
      <c r="P360" s="8"/>
      <c r="Q360" s="8"/>
      <c r="R360" s="6"/>
      <c r="S360" s="6"/>
      <c r="T360" s="6"/>
    </row>
    <row r="361" spans="1:20" x14ac:dyDescent="0.3">
      <c r="A361" s="6"/>
      <c r="B361" s="41" t="s">
        <v>3</v>
      </c>
      <c r="C361" s="7">
        <f t="shared" ref="C361:K361" si="12">SUM(C355:C360)</f>
        <v>3</v>
      </c>
      <c r="D361" s="47">
        <f t="shared" si="12"/>
        <v>0</v>
      </c>
      <c r="E361" s="7">
        <f t="shared" si="12"/>
        <v>0</v>
      </c>
      <c r="F361" s="7">
        <f t="shared" si="12"/>
        <v>0</v>
      </c>
      <c r="G361" s="7">
        <f t="shared" si="12"/>
        <v>3</v>
      </c>
      <c r="H361" s="7">
        <f t="shared" si="12"/>
        <v>3</v>
      </c>
      <c r="I361" s="7">
        <f t="shared" si="12"/>
        <v>0</v>
      </c>
      <c r="J361" s="7">
        <f t="shared" si="12"/>
        <v>0</v>
      </c>
      <c r="K361" s="7">
        <f t="shared" si="12"/>
        <v>3</v>
      </c>
      <c r="L361" s="7"/>
      <c r="M361" s="63">
        <f>M356</f>
        <v>0</v>
      </c>
      <c r="N361" s="7"/>
      <c r="O361" s="63">
        <f>O356</f>
        <v>0</v>
      </c>
      <c r="P361" s="8" t="s">
        <v>71</v>
      </c>
      <c r="Q361" s="8"/>
      <c r="R361" s="40">
        <f>SUM(R355:R359)</f>
        <v>30</v>
      </c>
      <c r="S361" s="63"/>
      <c r="T361" s="6"/>
    </row>
    <row r="362" spans="1:20" x14ac:dyDescent="0.3">
      <c r="C362" s="161"/>
      <c r="D362" s="162"/>
      <c r="E362" s="162"/>
      <c r="F362" s="162"/>
      <c r="G362" s="161"/>
      <c r="H362" s="161"/>
      <c r="I362" s="161"/>
      <c r="J362" s="161"/>
      <c r="K362" s="161"/>
    </row>
    <row r="363" spans="1:20" x14ac:dyDescent="0.3">
      <c r="A363" s="16" t="s">
        <v>46</v>
      </c>
      <c r="O363" s="419" t="str">
        <f>O323</f>
        <v>Binduriang, 31 Desember 2023</v>
      </c>
      <c r="P363" s="419"/>
      <c r="Q363" s="419"/>
      <c r="R363" s="419"/>
      <c r="S363" s="419"/>
      <c r="T363" s="419"/>
    </row>
    <row r="364" spans="1:20" x14ac:dyDescent="0.3">
      <c r="O364" s="419" t="s">
        <v>2</v>
      </c>
      <c r="P364" s="419"/>
      <c r="Q364" s="419"/>
      <c r="R364" s="419"/>
      <c r="S364" s="419"/>
      <c r="T364" s="419"/>
    </row>
    <row r="367" spans="1:20" x14ac:dyDescent="0.3">
      <c r="O367" s="428" t="str">
        <f>O327</f>
        <v>TRI WALUYO, A,Md</v>
      </c>
      <c r="P367" s="428"/>
      <c r="Q367" s="428"/>
      <c r="R367" s="428"/>
      <c r="S367" s="428"/>
      <c r="T367" s="428"/>
    </row>
    <row r="368" spans="1:20" x14ac:dyDescent="0.3">
      <c r="O368" s="419" t="str">
        <f>O328</f>
        <v>-</v>
      </c>
      <c r="P368" s="419"/>
      <c r="Q368" s="419"/>
      <c r="R368" s="419"/>
      <c r="S368" s="419"/>
      <c r="T368" s="419"/>
    </row>
    <row r="378" spans="1:20" x14ac:dyDescent="0.3">
      <c r="A378" s="16" t="s">
        <v>96</v>
      </c>
    </row>
    <row r="379" spans="1:20" x14ac:dyDescent="0.3">
      <c r="L379" s="17"/>
    </row>
    <row r="380" spans="1:20" x14ac:dyDescent="0.3">
      <c r="A380" s="441" t="s">
        <v>93</v>
      </c>
      <c r="B380" s="460"/>
      <c r="C380" s="460"/>
      <c r="D380" s="460"/>
      <c r="E380" s="460"/>
      <c r="F380" s="460"/>
      <c r="G380" s="460"/>
      <c r="H380" s="460"/>
      <c r="I380" s="460"/>
      <c r="J380" s="460"/>
      <c r="K380" s="460"/>
      <c r="L380" s="460"/>
      <c r="M380" s="460"/>
      <c r="N380" s="460"/>
      <c r="O380" s="460"/>
      <c r="P380" s="460"/>
      <c r="Q380" s="460"/>
      <c r="R380" s="460"/>
      <c r="S380" s="460"/>
      <c r="T380" s="447"/>
    </row>
    <row r="381" spans="1:20" x14ac:dyDescent="0.3">
      <c r="A381" s="444" t="s">
        <v>4</v>
      </c>
      <c r="B381" s="461"/>
      <c r="C381" s="461"/>
      <c r="D381" s="461"/>
      <c r="E381" s="461"/>
      <c r="F381" s="461"/>
      <c r="G381" s="461"/>
      <c r="H381" s="461"/>
      <c r="I381" s="461"/>
      <c r="J381" s="461"/>
      <c r="K381" s="461"/>
      <c r="L381" s="461"/>
      <c r="M381" s="461"/>
      <c r="N381" s="461"/>
      <c r="O381" s="461"/>
      <c r="P381" s="461"/>
      <c r="Q381" s="461"/>
      <c r="R381" s="461"/>
      <c r="S381" s="461"/>
      <c r="T381" s="445"/>
    </row>
    <row r="382" spans="1:20" ht="20.100000000000001" customHeight="1" x14ac:dyDescent="0.3">
      <c r="N382" s="18"/>
    </row>
    <row r="383" spans="1:20" ht="20.100000000000001" customHeight="1" x14ac:dyDescent="0.3">
      <c r="A383" s="19" t="s">
        <v>5</v>
      </c>
      <c r="B383" s="19"/>
      <c r="C383" s="19" t="s">
        <v>85</v>
      </c>
      <c r="D383" s="19"/>
      <c r="L383" s="20"/>
      <c r="N383" s="20"/>
      <c r="Q383" s="70" t="s">
        <v>42</v>
      </c>
      <c r="S383" s="16" t="str">
        <f>S342</f>
        <v>: 2023</v>
      </c>
    </row>
    <row r="384" spans="1:20" ht="20.100000000000001" customHeight="1" x14ac:dyDescent="0.3">
      <c r="A384" s="16" t="s">
        <v>9</v>
      </c>
      <c r="C384" s="16" t="str">
        <f>C343</f>
        <v>: BINDURIANG</v>
      </c>
      <c r="Q384" s="70" t="s">
        <v>43</v>
      </c>
      <c r="S384" s="16" t="s">
        <v>45</v>
      </c>
    </row>
    <row r="385" spans="1:20" ht="20.100000000000001" customHeight="1" x14ac:dyDescent="0.3">
      <c r="A385" s="16" t="s">
        <v>6</v>
      </c>
      <c r="C385" s="16" t="s">
        <v>99</v>
      </c>
      <c r="Q385" s="70" t="s">
        <v>44</v>
      </c>
      <c r="S385" s="16" t="str">
        <f>S344</f>
        <v>: IV ( Empat )</v>
      </c>
    </row>
    <row r="386" spans="1:20" x14ac:dyDescent="0.3">
      <c r="A386" s="16" t="s">
        <v>7</v>
      </c>
      <c r="C386" s="16" t="s">
        <v>41</v>
      </c>
    </row>
    <row r="388" spans="1:20" x14ac:dyDescent="0.3">
      <c r="A388" s="424" t="s">
        <v>8</v>
      </c>
      <c r="B388" s="424" t="s">
        <v>91</v>
      </c>
      <c r="C388" s="22" t="s">
        <v>10</v>
      </c>
      <c r="D388" s="433" t="s">
        <v>15</v>
      </c>
      <c r="E388" s="422"/>
      <c r="F388" s="422"/>
      <c r="G388" s="422"/>
      <c r="H388" s="422"/>
      <c r="I388" s="422"/>
      <c r="J388" s="422"/>
      <c r="K388" s="423"/>
      <c r="L388" s="431" t="s">
        <v>28</v>
      </c>
      <c r="M388" s="432"/>
      <c r="N388" s="431" t="s">
        <v>28</v>
      </c>
      <c r="O388" s="432"/>
      <c r="P388" s="22"/>
      <c r="Q388" s="381"/>
      <c r="R388" s="421" t="s">
        <v>35</v>
      </c>
      <c r="S388" s="427"/>
      <c r="T388" s="424" t="s">
        <v>39</v>
      </c>
    </row>
    <row r="389" spans="1:20" x14ac:dyDescent="0.3">
      <c r="A389" s="425"/>
      <c r="B389" s="425"/>
      <c r="C389" s="24" t="s">
        <v>11</v>
      </c>
      <c r="D389" s="421" t="s">
        <v>16</v>
      </c>
      <c r="E389" s="422"/>
      <c r="F389" s="422"/>
      <c r="G389" s="423"/>
      <c r="H389" s="433" t="s">
        <v>23</v>
      </c>
      <c r="I389" s="422"/>
      <c r="J389" s="422"/>
      <c r="K389" s="423"/>
      <c r="L389" s="434" t="s">
        <v>29</v>
      </c>
      <c r="M389" s="435"/>
      <c r="N389" s="434" t="s">
        <v>29</v>
      </c>
      <c r="O389" s="435"/>
      <c r="P389" s="24"/>
      <c r="Q389" s="26" t="s">
        <v>416</v>
      </c>
      <c r="R389" s="429" t="s">
        <v>36</v>
      </c>
      <c r="S389" s="430"/>
      <c r="T389" s="425"/>
    </row>
    <row r="390" spans="1:20" x14ac:dyDescent="0.3">
      <c r="A390" s="425"/>
      <c r="B390" s="425"/>
      <c r="C390" s="26" t="s">
        <v>12</v>
      </c>
      <c r="D390" s="23"/>
      <c r="E390" s="27"/>
      <c r="F390" s="23"/>
      <c r="G390" s="23"/>
      <c r="H390" s="23"/>
      <c r="I390" s="23"/>
      <c r="J390" s="23"/>
      <c r="K390" s="23"/>
      <c r="L390" s="421" t="s">
        <v>30</v>
      </c>
      <c r="M390" s="427"/>
      <c r="N390" s="421" t="s">
        <v>30</v>
      </c>
      <c r="O390" s="427"/>
      <c r="P390" s="24" t="s">
        <v>34</v>
      </c>
      <c r="Q390" s="24" t="s">
        <v>417</v>
      </c>
      <c r="R390" s="22"/>
      <c r="S390" s="22"/>
      <c r="T390" s="425"/>
    </row>
    <row r="391" spans="1:20" x14ac:dyDescent="0.3">
      <c r="A391" s="425"/>
      <c r="B391" s="425"/>
      <c r="C391" s="26" t="s">
        <v>13</v>
      </c>
      <c r="D391" s="24" t="s">
        <v>17</v>
      </c>
      <c r="E391" s="28" t="s">
        <v>17</v>
      </c>
      <c r="F391" s="24" t="s">
        <v>20</v>
      </c>
      <c r="G391" s="24" t="s">
        <v>22</v>
      </c>
      <c r="H391" s="24" t="s">
        <v>24</v>
      </c>
      <c r="I391" s="24" t="s">
        <v>25</v>
      </c>
      <c r="J391" s="24" t="s">
        <v>26</v>
      </c>
      <c r="K391" s="24" t="s">
        <v>22</v>
      </c>
      <c r="L391" s="429" t="s">
        <v>14</v>
      </c>
      <c r="M391" s="430"/>
      <c r="N391" s="429" t="s">
        <v>33</v>
      </c>
      <c r="O391" s="430"/>
      <c r="P391" s="24" t="s">
        <v>28</v>
      </c>
      <c r="Q391" s="24" t="s">
        <v>418</v>
      </c>
      <c r="R391" s="24" t="s">
        <v>37</v>
      </c>
      <c r="S391" s="24" t="s">
        <v>38</v>
      </c>
      <c r="T391" s="425"/>
    </row>
    <row r="392" spans="1:20" x14ac:dyDescent="0.3">
      <c r="A392" s="425"/>
      <c r="B392" s="425"/>
      <c r="C392" s="26" t="s">
        <v>14</v>
      </c>
      <c r="D392" s="24" t="s">
        <v>18</v>
      </c>
      <c r="E392" s="28" t="s">
        <v>19</v>
      </c>
      <c r="F392" s="24" t="s">
        <v>21</v>
      </c>
      <c r="G392" s="24"/>
      <c r="H392" s="24"/>
      <c r="I392" s="24"/>
      <c r="J392" s="24" t="s">
        <v>27</v>
      </c>
      <c r="K392" s="24"/>
      <c r="L392" s="22" t="s">
        <v>22</v>
      </c>
      <c r="M392" s="22" t="s">
        <v>31</v>
      </c>
      <c r="N392" s="22" t="s">
        <v>22</v>
      </c>
      <c r="O392" s="22" t="s">
        <v>31</v>
      </c>
      <c r="P392" s="24"/>
      <c r="Q392" s="24"/>
      <c r="R392" s="25"/>
      <c r="S392" s="25"/>
      <c r="T392" s="425"/>
    </row>
    <row r="393" spans="1:20" x14ac:dyDescent="0.3">
      <c r="A393" s="426"/>
      <c r="B393" s="426"/>
      <c r="C393" s="29"/>
      <c r="D393" s="30"/>
      <c r="E393" s="31"/>
      <c r="F393" s="30"/>
      <c r="G393" s="30"/>
      <c r="H393" s="30"/>
      <c r="I393" s="30"/>
      <c r="J393" s="30"/>
      <c r="K393" s="30"/>
      <c r="L393" s="32" t="s">
        <v>29</v>
      </c>
      <c r="M393" s="33" t="s">
        <v>32</v>
      </c>
      <c r="N393" s="32" t="s">
        <v>29</v>
      </c>
      <c r="O393" s="33" t="s">
        <v>32</v>
      </c>
      <c r="P393" s="33"/>
      <c r="Q393" s="33"/>
      <c r="R393" s="30"/>
      <c r="S393" s="30"/>
      <c r="T393" s="426"/>
    </row>
    <row r="394" spans="1:20" x14ac:dyDescent="0.3">
      <c r="A394" s="8">
        <v>1</v>
      </c>
      <c r="B394" s="8">
        <v>2</v>
      </c>
      <c r="C394" s="8">
        <v>3</v>
      </c>
      <c r="D394" s="8">
        <v>4</v>
      </c>
      <c r="E394" s="8">
        <v>5</v>
      </c>
      <c r="F394" s="8">
        <v>6</v>
      </c>
      <c r="G394" s="8" t="s">
        <v>0</v>
      </c>
      <c r="H394" s="8">
        <v>8</v>
      </c>
      <c r="I394" s="8">
        <v>9</v>
      </c>
      <c r="J394" s="8">
        <v>10</v>
      </c>
      <c r="K394" s="8" t="s">
        <v>1</v>
      </c>
      <c r="L394" s="8">
        <v>12</v>
      </c>
      <c r="M394" s="8">
        <v>13</v>
      </c>
      <c r="N394" s="8">
        <v>14</v>
      </c>
      <c r="O394" s="8">
        <v>15</v>
      </c>
      <c r="P394" s="8">
        <v>16</v>
      </c>
      <c r="Q394" s="8"/>
      <c r="R394" s="8">
        <v>17</v>
      </c>
      <c r="S394" s="8">
        <v>18</v>
      </c>
      <c r="T394" s="8">
        <v>19</v>
      </c>
    </row>
    <row r="395" spans="1:20" ht="20.100000000000001" customHeight="1" x14ac:dyDescent="0.3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7"/>
      <c r="P395" s="8"/>
      <c r="Q395" s="8"/>
      <c r="R395" s="6"/>
      <c r="S395" s="6"/>
      <c r="T395" s="6"/>
    </row>
    <row r="396" spans="1:20" x14ac:dyDescent="0.3">
      <c r="A396" s="8">
        <v>1</v>
      </c>
      <c r="B396" s="67" t="s">
        <v>239</v>
      </c>
      <c r="C396" s="133">
        <v>2</v>
      </c>
      <c r="D396" s="3">
        <v>0</v>
      </c>
      <c r="E396" s="3">
        <v>0</v>
      </c>
      <c r="F396" s="3">
        <v>0</v>
      </c>
      <c r="G396" s="13">
        <f>C396+E396-F396</f>
        <v>2</v>
      </c>
      <c r="H396" s="13">
        <v>1</v>
      </c>
      <c r="I396" s="13">
        <v>1</v>
      </c>
      <c r="J396" s="13">
        <v>0</v>
      </c>
      <c r="K396" s="13">
        <f>H396+I396+J396</f>
        <v>2</v>
      </c>
      <c r="L396" s="58">
        <v>320</v>
      </c>
      <c r="M396" s="58">
        <v>320</v>
      </c>
      <c r="N396" s="58">
        <f>I396*O396</f>
        <v>320</v>
      </c>
      <c r="O396" s="58">
        <v>320</v>
      </c>
      <c r="P396" s="8" t="s">
        <v>66</v>
      </c>
      <c r="Q396" s="8">
        <v>8000</v>
      </c>
      <c r="R396" s="58">
        <v>8</v>
      </c>
      <c r="S396" s="6"/>
      <c r="T396" s="6"/>
    </row>
    <row r="397" spans="1:20" x14ac:dyDescent="0.3">
      <c r="A397" s="8">
        <v>2</v>
      </c>
      <c r="B397" s="67" t="s">
        <v>240</v>
      </c>
      <c r="C397" s="36">
        <v>1.5</v>
      </c>
      <c r="D397" s="3">
        <v>0</v>
      </c>
      <c r="E397" s="3">
        <v>0</v>
      </c>
      <c r="F397" s="3">
        <v>0</v>
      </c>
      <c r="G397" s="36">
        <f>C397+E397-F397</f>
        <v>1.5</v>
      </c>
      <c r="H397" s="13">
        <v>0</v>
      </c>
      <c r="I397" s="13">
        <v>1</v>
      </c>
      <c r="J397" s="36">
        <v>0.5</v>
      </c>
      <c r="K397" s="36">
        <f>H397+I397+J397</f>
        <v>1.5</v>
      </c>
      <c r="L397" s="58">
        <v>320</v>
      </c>
      <c r="M397" s="58">
        <v>320</v>
      </c>
      <c r="N397" s="58">
        <f>I397*O397</f>
        <v>320</v>
      </c>
      <c r="O397" s="58">
        <v>320</v>
      </c>
      <c r="P397" s="8" t="s">
        <v>66</v>
      </c>
      <c r="Q397" s="8">
        <v>8000</v>
      </c>
      <c r="R397" s="58">
        <v>6</v>
      </c>
      <c r="S397" s="6"/>
      <c r="T397" s="6"/>
    </row>
    <row r="398" spans="1:20" x14ac:dyDescent="0.3">
      <c r="A398" s="8">
        <v>3</v>
      </c>
      <c r="B398" s="67" t="s">
        <v>312</v>
      </c>
      <c r="C398" s="13">
        <v>3</v>
      </c>
      <c r="D398" s="3">
        <v>0</v>
      </c>
      <c r="E398" s="3">
        <v>0</v>
      </c>
      <c r="F398" s="3">
        <v>0</v>
      </c>
      <c r="G398" s="13">
        <f>C398+E398-F398</f>
        <v>3</v>
      </c>
      <c r="H398" s="13">
        <v>1</v>
      </c>
      <c r="I398" s="3">
        <v>2</v>
      </c>
      <c r="J398" s="3">
        <v>0</v>
      </c>
      <c r="K398" s="13">
        <f>H398+I398+J398</f>
        <v>3</v>
      </c>
      <c r="L398" s="58">
        <v>720</v>
      </c>
      <c r="M398" s="58">
        <v>360</v>
      </c>
      <c r="N398" s="58">
        <f>I398*O398</f>
        <v>720</v>
      </c>
      <c r="O398" s="58">
        <v>360</v>
      </c>
      <c r="P398" s="8" t="s">
        <v>66</v>
      </c>
      <c r="Q398" s="8">
        <v>8000</v>
      </c>
      <c r="R398" s="58">
        <v>12</v>
      </c>
      <c r="S398" s="6"/>
      <c r="T398" s="6"/>
    </row>
    <row r="399" spans="1:20" x14ac:dyDescent="0.3">
      <c r="A399" s="8">
        <v>4</v>
      </c>
      <c r="B399" s="138" t="s">
        <v>241</v>
      </c>
      <c r="C399" s="13">
        <v>4</v>
      </c>
      <c r="D399" s="3">
        <v>0</v>
      </c>
      <c r="E399" s="3">
        <v>0</v>
      </c>
      <c r="F399" s="3">
        <v>0</v>
      </c>
      <c r="G399" s="13">
        <f>C399+E399-F399</f>
        <v>4</v>
      </c>
      <c r="H399" s="13">
        <v>1</v>
      </c>
      <c r="I399" s="13">
        <v>3</v>
      </c>
      <c r="J399" s="3">
        <v>0</v>
      </c>
      <c r="K399" s="13">
        <f>H399+I399+J399</f>
        <v>4</v>
      </c>
      <c r="L399" s="58">
        <v>1080</v>
      </c>
      <c r="M399" s="58">
        <v>360</v>
      </c>
      <c r="N399" s="58">
        <f>I399*O399</f>
        <v>1080</v>
      </c>
      <c r="O399" s="58">
        <v>360</v>
      </c>
      <c r="P399" s="8" t="s">
        <v>66</v>
      </c>
      <c r="Q399" s="8">
        <v>8000</v>
      </c>
      <c r="R399" s="58">
        <v>24</v>
      </c>
      <c r="S399" s="6"/>
      <c r="T399" s="6"/>
    </row>
    <row r="400" spans="1:20" x14ac:dyDescent="0.3">
      <c r="A400" s="8">
        <v>5</v>
      </c>
      <c r="B400" s="67" t="s">
        <v>242</v>
      </c>
      <c r="C400" s="13">
        <v>4</v>
      </c>
      <c r="D400" s="3">
        <v>0</v>
      </c>
      <c r="E400" s="64">
        <v>0</v>
      </c>
      <c r="F400" s="3">
        <v>0</v>
      </c>
      <c r="G400" s="13">
        <f>C400+E400-F400</f>
        <v>4</v>
      </c>
      <c r="H400" s="36">
        <v>0.5</v>
      </c>
      <c r="I400" s="37">
        <v>3.5</v>
      </c>
      <c r="J400" s="3">
        <v>0</v>
      </c>
      <c r="K400" s="13">
        <f>H400+I400+J400</f>
        <v>4</v>
      </c>
      <c r="L400" s="58">
        <v>1225</v>
      </c>
      <c r="M400" s="58">
        <v>350</v>
      </c>
      <c r="N400" s="58">
        <f>I400*O400</f>
        <v>1225</v>
      </c>
      <c r="O400" s="58">
        <v>350</v>
      </c>
      <c r="P400" s="8" t="s">
        <v>66</v>
      </c>
      <c r="Q400" s="8">
        <v>8000</v>
      </c>
      <c r="R400" s="58">
        <v>20</v>
      </c>
      <c r="S400" s="6"/>
      <c r="T400" s="6"/>
    </row>
    <row r="401" spans="1:20" x14ac:dyDescent="0.3">
      <c r="A401" s="6"/>
      <c r="B401" s="6"/>
      <c r="C401" s="6"/>
      <c r="D401" s="6"/>
      <c r="E401" s="6"/>
      <c r="F401" s="6"/>
      <c r="G401" s="13"/>
      <c r="H401" s="6"/>
      <c r="I401" s="6"/>
      <c r="J401" s="6"/>
      <c r="K401" s="6"/>
      <c r="L401" s="6"/>
      <c r="M401" s="6"/>
      <c r="N401" s="6"/>
      <c r="O401" s="58"/>
      <c r="P401" s="8"/>
      <c r="Q401" s="8"/>
      <c r="R401" s="6"/>
      <c r="S401" s="6"/>
      <c r="T401" s="6"/>
    </row>
    <row r="402" spans="1:20" x14ac:dyDescent="0.3">
      <c r="A402" s="6"/>
      <c r="B402" s="41" t="s">
        <v>3</v>
      </c>
      <c r="C402" s="47">
        <f t="shared" ref="C402:J402" si="13">SUM(C396:C401)</f>
        <v>14.5</v>
      </c>
      <c r="D402" s="47">
        <f t="shared" si="13"/>
        <v>0</v>
      </c>
      <c r="E402" s="7">
        <f t="shared" si="13"/>
        <v>0</v>
      </c>
      <c r="F402" s="7">
        <f t="shared" si="13"/>
        <v>0</v>
      </c>
      <c r="G402" s="47">
        <f t="shared" si="13"/>
        <v>14.5</v>
      </c>
      <c r="H402" s="47">
        <f t="shared" si="13"/>
        <v>3.5</v>
      </c>
      <c r="I402" s="47">
        <f t="shared" si="13"/>
        <v>10.5</v>
      </c>
      <c r="J402" s="65">
        <f t="shared" si="13"/>
        <v>0.5</v>
      </c>
      <c r="K402" s="47">
        <f>SUM(K396:K401)</f>
        <v>14.5</v>
      </c>
      <c r="L402" s="7">
        <f>SUM(L396:L401)</f>
        <v>3665</v>
      </c>
      <c r="M402" s="63">
        <f>SUM(M396:M400)/5</f>
        <v>342</v>
      </c>
      <c r="N402" s="7">
        <f>SUM(N396:N401)</f>
        <v>3665</v>
      </c>
      <c r="O402" s="58">
        <f>SUM(O396:O400)/5</f>
        <v>342</v>
      </c>
      <c r="P402" s="8" t="s">
        <v>66</v>
      </c>
      <c r="Q402" s="8">
        <v>8000</v>
      </c>
      <c r="R402" s="40">
        <f>SUM(R396:R401)</f>
        <v>70</v>
      </c>
      <c r="S402" s="63"/>
      <c r="T402" s="6"/>
    </row>
    <row r="404" spans="1:20" x14ac:dyDescent="0.3">
      <c r="A404" s="16" t="s">
        <v>46</v>
      </c>
      <c r="O404" s="419" t="str">
        <f>O363</f>
        <v>Binduriang, 31 Desember 2023</v>
      </c>
      <c r="P404" s="419"/>
      <c r="Q404" s="419"/>
      <c r="R404" s="419"/>
      <c r="S404" s="419"/>
      <c r="T404" s="419"/>
    </row>
    <row r="405" spans="1:20" x14ac:dyDescent="0.3">
      <c r="O405" s="419" t="s">
        <v>2</v>
      </c>
      <c r="P405" s="419"/>
      <c r="Q405" s="419"/>
      <c r="R405" s="419"/>
      <c r="S405" s="419"/>
      <c r="T405" s="419"/>
    </row>
    <row r="408" spans="1:20" x14ac:dyDescent="0.3">
      <c r="O408" s="428" t="str">
        <f>O367</f>
        <v>TRI WALUYO, A,Md</v>
      </c>
      <c r="P408" s="428"/>
      <c r="Q408" s="428"/>
      <c r="R408" s="428"/>
      <c r="S408" s="428"/>
      <c r="T408" s="428"/>
    </row>
    <row r="409" spans="1:20" x14ac:dyDescent="0.3">
      <c r="O409" s="419" t="str">
        <f>O368</f>
        <v>-</v>
      </c>
      <c r="P409" s="419"/>
      <c r="Q409" s="419"/>
      <c r="R409" s="419"/>
      <c r="S409" s="419"/>
      <c r="T409" s="419"/>
    </row>
    <row r="421" spans="1:20" x14ac:dyDescent="0.3">
      <c r="A421" s="16" t="s">
        <v>96</v>
      </c>
    </row>
    <row r="422" spans="1:20" x14ac:dyDescent="0.3">
      <c r="L422" s="17"/>
    </row>
    <row r="423" spans="1:20" x14ac:dyDescent="0.3">
      <c r="A423" s="441" t="s">
        <v>93</v>
      </c>
      <c r="B423" s="460"/>
      <c r="C423" s="460"/>
      <c r="D423" s="460"/>
      <c r="E423" s="460"/>
      <c r="F423" s="460"/>
      <c r="G423" s="460"/>
      <c r="H423" s="460"/>
      <c r="I423" s="460"/>
      <c r="J423" s="460"/>
      <c r="K423" s="460"/>
      <c r="L423" s="460"/>
      <c r="M423" s="460"/>
      <c r="N423" s="460"/>
      <c r="O423" s="460"/>
      <c r="P423" s="460"/>
      <c r="Q423" s="460"/>
      <c r="R423" s="460"/>
      <c r="S423" s="460"/>
      <c r="T423" s="447"/>
    </row>
    <row r="424" spans="1:20" x14ac:dyDescent="0.3">
      <c r="A424" s="444" t="s">
        <v>4</v>
      </c>
      <c r="B424" s="461"/>
      <c r="C424" s="461"/>
      <c r="D424" s="461"/>
      <c r="E424" s="461"/>
      <c r="F424" s="461"/>
      <c r="G424" s="461"/>
      <c r="H424" s="461"/>
      <c r="I424" s="461"/>
      <c r="J424" s="461"/>
      <c r="K424" s="461"/>
      <c r="L424" s="461"/>
      <c r="M424" s="461"/>
      <c r="N424" s="461"/>
      <c r="O424" s="461"/>
      <c r="P424" s="461"/>
      <c r="Q424" s="461"/>
      <c r="R424" s="461"/>
      <c r="S424" s="461"/>
      <c r="T424" s="445"/>
    </row>
    <row r="425" spans="1:20" ht="20.100000000000001" customHeight="1" x14ac:dyDescent="0.3">
      <c r="N425" s="18"/>
    </row>
    <row r="426" spans="1:20" ht="20.100000000000001" customHeight="1" x14ac:dyDescent="0.3">
      <c r="A426" s="19" t="s">
        <v>5</v>
      </c>
      <c r="B426" s="19"/>
      <c r="C426" s="19" t="s">
        <v>88</v>
      </c>
      <c r="D426" s="19"/>
      <c r="L426" s="20"/>
      <c r="N426" s="20"/>
      <c r="Q426" s="70" t="s">
        <v>42</v>
      </c>
      <c r="S426" s="16" t="str">
        <f>S383</f>
        <v>: 2023</v>
      </c>
    </row>
    <row r="427" spans="1:20" ht="20.100000000000001" customHeight="1" x14ac:dyDescent="0.3">
      <c r="A427" s="16" t="s">
        <v>9</v>
      </c>
      <c r="C427" s="16" t="str">
        <f>C384</f>
        <v>: BINDURIANG</v>
      </c>
      <c r="Q427" s="70" t="s">
        <v>43</v>
      </c>
      <c r="S427" s="16" t="s">
        <v>45</v>
      </c>
    </row>
    <row r="428" spans="1:20" ht="20.100000000000001" customHeight="1" x14ac:dyDescent="0.3">
      <c r="A428" s="16" t="s">
        <v>6</v>
      </c>
      <c r="C428" s="16" t="s">
        <v>99</v>
      </c>
      <c r="Q428" s="70" t="s">
        <v>44</v>
      </c>
      <c r="S428" s="16" t="str">
        <f>S385</f>
        <v>: IV ( Empat )</v>
      </c>
    </row>
    <row r="429" spans="1:20" x14ac:dyDescent="0.3">
      <c r="A429" s="16" t="s">
        <v>7</v>
      </c>
      <c r="C429" s="16" t="s">
        <v>41</v>
      </c>
    </row>
    <row r="431" spans="1:20" x14ac:dyDescent="0.3">
      <c r="A431" s="424" t="s">
        <v>8</v>
      </c>
      <c r="B431" s="424" t="s">
        <v>91</v>
      </c>
      <c r="C431" s="22" t="s">
        <v>10</v>
      </c>
      <c r="D431" s="433" t="s">
        <v>15</v>
      </c>
      <c r="E431" s="422"/>
      <c r="F431" s="422"/>
      <c r="G431" s="422"/>
      <c r="H431" s="422"/>
      <c r="I431" s="422"/>
      <c r="J431" s="422"/>
      <c r="K431" s="423"/>
      <c r="L431" s="431" t="s">
        <v>28</v>
      </c>
      <c r="M431" s="432"/>
      <c r="N431" s="431" t="s">
        <v>28</v>
      </c>
      <c r="O431" s="432"/>
      <c r="P431" s="22"/>
      <c r="Q431" s="381"/>
      <c r="R431" s="421" t="s">
        <v>35</v>
      </c>
      <c r="S431" s="427"/>
      <c r="T431" s="424" t="s">
        <v>39</v>
      </c>
    </row>
    <row r="432" spans="1:20" x14ac:dyDescent="0.3">
      <c r="A432" s="425"/>
      <c r="B432" s="425"/>
      <c r="C432" s="24" t="s">
        <v>11</v>
      </c>
      <c r="D432" s="421" t="s">
        <v>16</v>
      </c>
      <c r="E432" s="422"/>
      <c r="F432" s="422"/>
      <c r="G432" s="423"/>
      <c r="H432" s="433" t="s">
        <v>23</v>
      </c>
      <c r="I432" s="422"/>
      <c r="J432" s="422"/>
      <c r="K432" s="423"/>
      <c r="L432" s="434" t="s">
        <v>29</v>
      </c>
      <c r="M432" s="435"/>
      <c r="N432" s="434" t="s">
        <v>29</v>
      </c>
      <c r="O432" s="435"/>
      <c r="P432" s="24"/>
      <c r="Q432" s="26" t="s">
        <v>416</v>
      </c>
      <c r="R432" s="429" t="s">
        <v>36</v>
      </c>
      <c r="S432" s="430"/>
      <c r="T432" s="425"/>
    </row>
    <row r="433" spans="1:20" x14ac:dyDescent="0.3">
      <c r="A433" s="425"/>
      <c r="B433" s="425"/>
      <c r="C433" s="26" t="s">
        <v>12</v>
      </c>
      <c r="D433" s="23"/>
      <c r="E433" s="27"/>
      <c r="F433" s="23"/>
      <c r="G433" s="23"/>
      <c r="H433" s="23"/>
      <c r="I433" s="23"/>
      <c r="J433" s="23"/>
      <c r="K433" s="23"/>
      <c r="L433" s="421" t="s">
        <v>30</v>
      </c>
      <c r="M433" s="427"/>
      <c r="N433" s="421" t="s">
        <v>30</v>
      </c>
      <c r="O433" s="427"/>
      <c r="P433" s="24" t="s">
        <v>34</v>
      </c>
      <c r="Q433" s="24" t="s">
        <v>417</v>
      </c>
      <c r="R433" s="22"/>
      <c r="S433" s="22"/>
      <c r="T433" s="425"/>
    </row>
    <row r="434" spans="1:20" x14ac:dyDescent="0.3">
      <c r="A434" s="425"/>
      <c r="B434" s="425"/>
      <c r="C434" s="26" t="s">
        <v>13</v>
      </c>
      <c r="D434" s="24" t="s">
        <v>17</v>
      </c>
      <c r="E434" s="28" t="s">
        <v>17</v>
      </c>
      <c r="F434" s="24" t="s">
        <v>20</v>
      </c>
      <c r="G434" s="24" t="s">
        <v>22</v>
      </c>
      <c r="H434" s="24" t="s">
        <v>24</v>
      </c>
      <c r="I434" s="24" t="s">
        <v>25</v>
      </c>
      <c r="J434" s="24" t="s">
        <v>26</v>
      </c>
      <c r="K434" s="24" t="s">
        <v>22</v>
      </c>
      <c r="L434" s="429" t="s">
        <v>14</v>
      </c>
      <c r="M434" s="430"/>
      <c r="N434" s="429" t="s">
        <v>33</v>
      </c>
      <c r="O434" s="430"/>
      <c r="P434" s="24" t="s">
        <v>28</v>
      </c>
      <c r="Q434" s="24" t="s">
        <v>418</v>
      </c>
      <c r="R434" s="24" t="s">
        <v>37</v>
      </c>
      <c r="S434" s="24" t="s">
        <v>38</v>
      </c>
      <c r="T434" s="425"/>
    </row>
    <row r="435" spans="1:20" x14ac:dyDescent="0.3">
      <c r="A435" s="425"/>
      <c r="B435" s="425"/>
      <c r="C435" s="26" t="s">
        <v>14</v>
      </c>
      <c r="D435" s="24" t="s">
        <v>18</v>
      </c>
      <c r="E435" s="28" t="s">
        <v>19</v>
      </c>
      <c r="F435" s="24" t="s">
        <v>21</v>
      </c>
      <c r="G435" s="24"/>
      <c r="H435" s="24"/>
      <c r="I435" s="24"/>
      <c r="J435" s="24" t="s">
        <v>27</v>
      </c>
      <c r="K435" s="24"/>
      <c r="L435" s="22" t="s">
        <v>22</v>
      </c>
      <c r="M435" s="22" t="s">
        <v>31</v>
      </c>
      <c r="N435" s="22" t="s">
        <v>22</v>
      </c>
      <c r="O435" s="22" t="s">
        <v>31</v>
      </c>
      <c r="P435" s="24"/>
      <c r="Q435" s="24"/>
      <c r="R435" s="25"/>
      <c r="S435" s="25"/>
      <c r="T435" s="425"/>
    </row>
    <row r="436" spans="1:20" x14ac:dyDescent="0.3">
      <c r="A436" s="426"/>
      <c r="B436" s="426"/>
      <c r="C436" s="29"/>
      <c r="D436" s="30"/>
      <c r="E436" s="31"/>
      <c r="F436" s="30"/>
      <c r="G436" s="30"/>
      <c r="H436" s="30"/>
      <c r="I436" s="30"/>
      <c r="J436" s="30"/>
      <c r="K436" s="30"/>
      <c r="L436" s="32" t="s">
        <v>29</v>
      </c>
      <c r="M436" s="33" t="s">
        <v>32</v>
      </c>
      <c r="N436" s="32" t="s">
        <v>29</v>
      </c>
      <c r="O436" s="33" t="s">
        <v>32</v>
      </c>
      <c r="P436" s="33"/>
      <c r="Q436" s="33"/>
      <c r="R436" s="30"/>
      <c r="S436" s="30"/>
      <c r="T436" s="426"/>
    </row>
    <row r="437" spans="1:20" x14ac:dyDescent="0.3">
      <c r="A437" s="8">
        <v>1</v>
      </c>
      <c r="B437" s="8">
        <v>2</v>
      </c>
      <c r="C437" s="8">
        <v>3</v>
      </c>
      <c r="D437" s="8">
        <v>4</v>
      </c>
      <c r="E437" s="8">
        <v>5</v>
      </c>
      <c r="F437" s="8">
        <v>6</v>
      </c>
      <c r="G437" s="8" t="s">
        <v>0</v>
      </c>
      <c r="H437" s="8">
        <v>8</v>
      </c>
      <c r="I437" s="8">
        <v>9</v>
      </c>
      <c r="J437" s="8">
        <v>10</v>
      </c>
      <c r="K437" s="8" t="s">
        <v>1</v>
      </c>
      <c r="L437" s="8">
        <v>12</v>
      </c>
      <c r="M437" s="8">
        <v>13</v>
      </c>
      <c r="N437" s="8">
        <v>14</v>
      </c>
      <c r="O437" s="8">
        <v>15</v>
      </c>
      <c r="P437" s="8">
        <v>16</v>
      </c>
      <c r="Q437" s="8"/>
      <c r="R437" s="8">
        <v>17</v>
      </c>
      <c r="S437" s="8">
        <v>18</v>
      </c>
      <c r="T437" s="8">
        <v>19</v>
      </c>
    </row>
    <row r="438" spans="1:20" ht="20.100000000000001" customHeight="1" x14ac:dyDescent="0.3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7"/>
      <c r="P438" s="8"/>
      <c r="Q438" s="8"/>
      <c r="R438" s="6"/>
      <c r="S438" s="6"/>
      <c r="T438" s="6"/>
    </row>
    <row r="439" spans="1:20" x14ac:dyDescent="0.3">
      <c r="A439" s="8">
        <v>1</v>
      </c>
      <c r="B439" s="67" t="s">
        <v>239</v>
      </c>
      <c r="C439" s="135">
        <v>4</v>
      </c>
      <c r="D439" s="104">
        <v>0</v>
      </c>
      <c r="E439" s="104">
        <v>0</v>
      </c>
      <c r="F439" s="104">
        <v>0</v>
      </c>
      <c r="G439" s="36">
        <f>C439+E439-F439</f>
        <v>4</v>
      </c>
      <c r="H439" s="36">
        <v>3</v>
      </c>
      <c r="I439" s="13">
        <v>1</v>
      </c>
      <c r="J439" s="55">
        <v>0</v>
      </c>
      <c r="K439" s="36">
        <f>H439+I439+J439</f>
        <v>4</v>
      </c>
      <c r="L439" s="58">
        <v>280</v>
      </c>
      <c r="M439" s="69">
        <v>280</v>
      </c>
      <c r="N439" s="58">
        <f>I439*O439</f>
        <v>280</v>
      </c>
      <c r="O439" s="69">
        <v>280</v>
      </c>
      <c r="P439" s="8" t="s">
        <v>283</v>
      </c>
      <c r="Q439" s="8">
        <v>40000</v>
      </c>
      <c r="R439" s="58">
        <v>12</v>
      </c>
      <c r="S439" s="6"/>
      <c r="T439" s="6"/>
    </row>
    <row r="440" spans="1:20" x14ac:dyDescent="0.3">
      <c r="A440" s="8">
        <v>2</v>
      </c>
      <c r="B440" s="67" t="s">
        <v>240</v>
      </c>
      <c r="C440" s="36">
        <v>0</v>
      </c>
      <c r="D440" s="55">
        <v>0</v>
      </c>
      <c r="E440" s="55">
        <v>0</v>
      </c>
      <c r="F440" s="55">
        <v>0</v>
      </c>
      <c r="G440" s="13">
        <f>C440+E440-F440</f>
        <v>0</v>
      </c>
      <c r="H440" s="13"/>
      <c r="I440" s="55">
        <v>0</v>
      </c>
      <c r="J440" s="55">
        <v>0</v>
      </c>
      <c r="K440" s="13">
        <f>H440+I440+J440</f>
        <v>0</v>
      </c>
      <c r="L440" s="3">
        <v>0</v>
      </c>
      <c r="M440" s="7">
        <v>0</v>
      </c>
      <c r="N440" s="7">
        <v>0</v>
      </c>
      <c r="O440" s="69">
        <f>M440</f>
        <v>0</v>
      </c>
      <c r="P440" s="8" t="s">
        <v>283</v>
      </c>
      <c r="Q440" s="8"/>
      <c r="R440" s="58">
        <v>0</v>
      </c>
      <c r="S440" s="6"/>
      <c r="T440" s="6"/>
    </row>
    <row r="441" spans="1:20" x14ac:dyDescent="0.3">
      <c r="A441" s="8">
        <v>3</v>
      </c>
      <c r="B441" s="67" t="s">
        <v>312</v>
      </c>
      <c r="C441" s="13">
        <v>0</v>
      </c>
      <c r="D441" s="55">
        <v>0</v>
      </c>
      <c r="E441" s="55">
        <v>0</v>
      </c>
      <c r="F441" s="55">
        <v>0</v>
      </c>
      <c r="G441" s="13">
        <f>C441+E441-F441</f>
        <v>0</v>
      </c>
      <c r="H441" s="13">
        <v>0</v>
      </c>
      <c r="I441" s="55">
        <v>0</v>
      </c>
      <c r="J441" s="55">
        <v>0</v>
      </c>
      <c r="K441" s="13">
        <f>H441+I441+J441</f>
        <v>0</v>
      </c>
      <c r="L441" s="3">
        <v>0</v>
      </c>
      <c r="M441" s="7">
        <v>0</v>
      </c>
      <c r="N441" s="7">
        <v>0</v>
      </c>
      <c r="O441" s="69">
        <f>M441</f>
        <v>0</v>
      </c>
      <c r="P441" s="8" t="s">
        <v>283</v>
      </c>
      <c r="Q441" s="8"/>
      <c r="R441" s="3">
        <v>0</v>
      </c>
      <c r="S441" s="6"/>
      <c r="T441" s="6"/>
    </row>
    <row r="442" spans="1:20" x14ac:dyDescent="0.3">
      <c r="A442" s="8">
        <v>4</v>
      </c>
      <c r="B442" s="138" t="s">
        <v>241</v>
      </c>
      <c r="C442" s="36">
        <v>4.5</v>
      </c>
      <c r="D442" s="55">
        <v>0</v>
      </c>
      <c r="E442" s="55">
        <v>0</v>
      </c>
      <c r="F442" s="55">
        <v>0</v>
      </c>
      <c r="G442" s="36">
        <f>C442+E442-F442</f>
        <v>4.5</v>
      </c>
      <c r="H442" s="13">
        <v>3</v>
      </c>
      <c r="I442" s="36">
        <v>1.5</v>
      </c>
      <c r="J442" s="55">
        <v>0</v>
      </c>
      <c r="K442" s="36">
        <f>H442+I442+J442</f>
        <v>4.5</v>
      </c>
      <c r="L442" s="58">
        <v>420</v>
      </c>
      <c r="M442" s="69">
        <v>280</v>
      </c>
      <c r="N442" s="58">
        <f>I442*O442</f>
        <v>420</v>
      </c>
      <c r="O442" s="69">
        <v>280</v>
      </c>
      <c r="P442" s="8" t="s">
        <v>283</v>
      </c>
      <c r="Q442" s="8">
        <v>40000</v>
      </c>
      <c r="R442" s="58">
        <v>20</v>
      </c>
      <c r="S442" s="6"/>
      <c r="T442" s="6"/>
    </row>
    <row r="443" spans="1:20" x14ac:dyDescent="0.3">
      <c r="A443" s="8">
        <v>5</v>
      </c>
      <c r="B443" s="67" t="s">
        <v>242</v>
      </c>
      <c r="C443" s="13">
        <v>0</v>
      </c>
      <c r="D443" s="55">
        <v>0</v>
      </c>
      <c r="E443" s="55">
        <v>0</v>
      </c>
      <c r="F443" s="55">
        <v>0</v>
      </c>
      <c r="G443" s="13">
        <f>C443+E443-F443</f>
        <v>0</v>
      </c>
      <c r="H443" s="13"/>
      <c r="I443" s="55">
        <v>0</v>
      </c>
      <c r="J443" s="55">
        <v>0</v>
      </c>
      <c r="K443" s="13">
        <f>H443+I443+J443</f>
        <v>0</v>
      </c>
      <c r="L443" s="55">
        <v>0</v>
      </c>
      <c r="M443" s="163">
        <v>0</v>
      </c>
      <c r="N443" s="7">
        <v>0</v>
      </c>
      <c r="O443" s="69">
        <f>M443</f>
        <v>0</v>
      </c>
      <c r="P443" s="8" t="s">
        <v>283</v>
      </c>
      <c r="Q443" s="8"/>
      <c r="R443" s="58">
        <v>0</v>
      </c>
      <c r="S443" s="6"/>
      <c r="T443" s="6"/>
    </row>
    <row r="444" spans="1:20" x14ac:dyDescent="0.3">
      <c r="A444" s="6"/>
      <c r="B444" s="6"/>
      <c r="C444" s="6"/>
      <c r="D444" s="6"/>
      <c r="E444" s="6"/>
      <c r="F444" s="6"/>
      <c r="G444" s="13"/>
      <c r="H444" s="6"/>
      <c r="I444" s="6"/>
      <c r="J444" s="6"/>
      <c r="K444" s="6"/>
      <c r="L444" s="55"/>
      <c r="M444" s="163"/>
      <c r="N444" s="3"/>
      <c r="O444" s="69"/>
      <c r="P444" s="8"/>
      <c r="Q444" s="8"/>
      <c r="R444" s="6"/>
      <c r="S444" s="6"/>
      <c r="T444" s="6"/>
    </row>
    <row r="445" spans="1:20" x14ac:dyDescent="0.3">
      <c r="A445" s="6"/>
      <c r="B445" s="41" t="s">
        <v>3</v>
      </c>
      <c r="C445" s="65">
        <f t="shared" ref="C445:I445" si="14">SUM(C439:C444)</f>
        <v>8.5</v>
      </c>
      <c r="D445" s="47">
        <f t="shared" si="14"/>
        <v>0</v>
      </c>
      <c r="E445" s="7">
        <f t="shared" si="14"/>
        <v>0</v>
      </c>
      <c r="F445" s="7">
        <f t="shared" si="14"/>
        <v>0</v>
      </c>
      <c r="G445" s="65">
        <f t="shared" si="14"/>
        <v>8.5</v>
      </c>
      <c r="H445" s="65">
        <f t="shared" si="14"/>
        <v>6</v>
      </c>
      <c r="I445" s="7">
        <f t="shared" si="14"/>
        <v>2.5</v>
      </c>
      <c r="J445" s="55">
        <v>0</v>
      </c>
      <c r="K445" s="65">
        <f>SUM(K439:K444)</f>
        <v>8.5</v>
      </c>
      <c r="L445" s="7">
        <f>SUM(L439:L444)</f>
        <v>700</v>
      </c>
      <c r="M445" s="7">
        <f>SUM(M439:M443)/2</f>
        <v>280</v>
      </c>
      <c r="N445" s="7">
        <f>SUM(N439:N444)</f>
        <v>700</v>
      </c>
      <c r="O445" s="69">
        <f>SUM(O439:O442)/2</f>
        <v>280</v>
      </c>
      <c r="P445" s="8" t="s">
        <v>283</v>
      </c>
      <c r="Q445" s="8">
        <v>40000</v>
      </c>
      <c r="R445" s="40">
        <f>SUM(R439:R444)</f>
        <v>32</v>
      </c>
      <c r="S445" s="63"/>
      <c r="T445" s="6"/>
    </row>
    <row r="447" spans="1:20" x14ac:dyDescent="0.3">
      <c r="A447" s="16" t="s">
        <v>46</v>
      </c>
      <c r="O447" s="419" t="str">
        <f>O404</f>
        <v>Binduriang, 31 Desember 2023</v>
      </c>
      <c r="P447" s="419"/>
      <c r="Q447" s="419"/>
      <c r="R447" s="419"/>
      <c r="S447" s="419"/>
      <c r="T447" s="419"/>
    </row>
    <row r="448" spans="1:20" x14ac:dyDescent="0.3">
      <c r="O448" s="419" t="s">
        <v>2</v>
      </c>
      <c r="P448" s="419"/>
      <c r="Q448" s="419"/>
      <c r="R448" s="419"/>
      <c r="S448" s="419"/>
      <c r="T448" s="419"/>
    </row>
    <row r="451" spans="15:20" x14ac:dyDescent="0.3">
      <c r="O451" s="428" t="str">
        <f>O408</f>
        <v>TRI WALUYO, A,Md</v>
      </c>
      <c r="P451" s="428"/>
      <c r="Q451" s="428"/>
      <c r="R451" s="428"/>
      <c r="S451" s="428"/>
      <c r="T451" s="428"/>
    </row>
    <row r="452" spans="15:20" x14ac:dyDescent="0.3">
      <c r="O452" s="419" t="str">
        <f>O409</f>
        <v>-</v>
      </c>
      <c r="P452" s="419"/>
      <c r="Q452" s="419"/>
      <c r="R452" s="419"/>
      <c r="S452" s="419"/>
      <c r="T452" s="419"/>
    </row>
  </sheetData>
  <mergeCells count="243">
    <mergeCell ref="O323:T323"/>
    <mergeCell ref="O363:T363"/>
    <mergeCell ref="O404:T404"/>
    <mergeCell ref="O447:T447"/>
    <mergeCell ref="O70:T70"/>
    <mergeCell ref="O113:T113"/>
    <mergeCell ref="O157:T157"/>
    <mergeCell ref="O199:T199"/>
    <mergeCell ref="O240:T240"/>
    <mergeCell ref="O283:T283"/>
    <mergeCell ref="O71:T71"/>
    <mergeCell ref="O74:T74"/>
    <mergeCell ref="O75:T75"/>
    <mergeCell ref="A89:T89"/>
    <mergeCell ref="A90:T90"/>
    <mergeCell ref="A97:A102"/>
    <mergeCell ref="B97:B102"/>
    <mergeCell ref="D97:K97"/>
    <mergeCell ref="L97:M97"/>
    <mergeCell ref="N97:O97"/>
    <mergeCell ref="R97:S97"/>
    <mergeCell ref="T97:T102"/>
    <mergeCell ref="D98:G98"/>
    <mergeCell ref="H98:K98"/>
    <mergeCell ref="A3:T3"/>
    <mergeCell ref="A4:T4"/>
    <mergeCell ref="A10:A15"/>
    <mergeCell ref="B10:B15"/>
    <mergeCell ref="D10:K10"/>
    <mergeCell ref="L10:M10"/>
    <mergeCell ref="N10:O10"/>
    <mergeCell ref="R10:S10"/>
    <mergeCell ref="T10:T15"/>
    <mergeCell ref="D11:G11"/>
    <mergeCell ref="H11:K11"/>
    <mergeCell ref="L11:M11"/>
    <mergeCell ref="N11:O11"/>
    <mergeCell ref="R11:S11"/>
    <mergeCell ref="L12:M12"/>
    <mergeCell ref="N12:O12"/>
    <mergeCell ref="L13:M13"/>
    <mergeCell ref="N13:O13"/>
    <mergeCell ref="O37:T37"/>
    <mergeCell ref="O40:T40"/>
    <mergeCell ref="O41:T41"/>
    <mergeCell ref="A46:T46"/>
    <mergeCell ref="O36:T36"/>
    <mergeCell ref="A47:T47"/>
    <mergeCell ref="A54:A59"/>
    <mergeCell ref="B54:B59"/>
    <mergeCell ref="D54:K54"/>
    <mergeCell ref="L54:M54"/>
    <mergeCell ref="N54:O54"/>
    <mergeCell ref="R54:S54"/>
    <mergeCell ref="T54:T59"/>
    <mergeCell ref="D55:G55"/>
    <mergeCell ref="H55:K55"/>
    <mergeCell ref="L55:M55"/>
    <mergeCell ref="N55:O55"/>
    <mergeCell ref="R55:S55"/>
    <mergeCell ref="L56:M56"/>
    <mergeCell ref="N56:O56"/>
    <mergeCell ref="L57:M57"/>
    <mergeCell ref="N57:O57"/>
    <mergeCell ref="L98:M98"/>
    <mergeCell ref="N98:O98"/>
    <mergeCell ref="R98:S98"/>
    <mergeCell ref="L99:M99"/>
    <mergeCell ref="N99:O99"/>
    <mergeCell ref="L100:M100"/>
    <mergeCell ref="N100:O100"/>
    <mergeCell ref="O114:T114"/>
    <mergeCell ref="O117:T117"/>
    <mergeCell ref="O118:T118"/>
    <mergeCell ref="A133:T133"/>
    <mergeCell ref="A134:T134"/>
    <mergeCell ref="A141:A146"/>
    <mergeCell ref="B141:B146"/>
    <mergeCell ref="D141:K141"/>
    <mergeCell ref="L141:M141"/>
    <mergeCell ref="N141:O141"/>
    <mergeCell ref="R141:S141"/>
    <mergeCell ref="T141:T146"/>
    <mergeCell ref="D142:G142"/>
    <mergeCell ref="H142:K142"/>
    <mergeCell ref="L142:M142"/>
    <mergeCell ref="N142:O142"/>
    <mergeCell ref="R142:S142"/>
    <mergeCell ref="L143:M143"/>
    <mergeCell ref="N143:O143"/>
    <mergeCell ref="L144:M144"/>
    <mergeCell ref="N144:O144"/>
    <mergeCell ref="O158:T158"/>
    <mergeCell ref="O161:T161"/>
    <mergeCell ref="O162:T162"/>
    <mergeCell ref="A175:T175"/>
    <mergeCell ref="A176:T176"/>
    <mergeCell ref="A183:A188"/>
    <mergeCell ref="B183:B188"/>
    <mergeCell ref="D183:K183"/>
    <mergeCell ref="L183:M183"/>
    <mergeCell ref="N183:O183"/>
    <mergeCell ref="R183:S183"/>
    <mergeCell ref="T183:T188"/>
    <mergeCell ref="D184:G184"/>
    <mergeCell ref="H184:K184"/>
    <mergeCell ref="L184:M184"/>
    <mergeCell ref="N184:O184"/>
    <mergeCell ref="R184:S184"/>
    <mergeCell ref="L185:M185"/>
    <mergeCell ref="N185:O185"/>
    <mergeCell ref="L186:M186"/>
    <mergeCell ref="N186:O186"/>
    <mergeCell ref="O200:T200"/>
    <mergeCell ref="O203:T203"/>
    <mergeCell ref="O204:T204"/>
    <mergeCell ref="A216:T216"/>
    <mergeCell ref="A217:T217"/>
    <mergeCell ref="A224:A229"/>
    <mergeCell ref="B224:B229"/>
    <mergeCell ref="D224:K224"/>
    <mergeCell ref="L224:M224"/>
    <mergeCell ref="N224:O224"/>
    <mergeCell ref="R224:S224"/>
    <mergeCell ref="T224:T229"/>
    <mergeCell ref="D225:G225"/>
    <mergeCell ref="H225:K225"/>
    <mergeCell ref="L225:M225"/>
    <mergeCell ref="N225:O225"/>
    <mergeCell ref="R225:S225"/>
    <mergeCell ref="L226:M226"/>
    <mergeCell ref="N226:O226"/>
    <mergeCell ref="L227:M227"/>
    <mergeCell ref="N227:O227"/>
    <mergeCell ref="O241:T241"/>
    <mergeCell ref="O244:T244"/>
    <mergeCell ref="O245:T245"/>
    <mergeCell ref="A259:T259"/>
    <mergeCell ref="A260:T260"/>
    <mergeCell ref="A267:A272"/>
    <mergeCell ref="B267:B272"/>
    <mergeCell ref="D267:K267"/>
    <mergeCell ref="L267:M267"/>
    <mergeCell ref="N267:O267"/>
    <mergeCell ref="R267:S267"/>
    <mergeCell ref="T267:T272"/>
    <mergeCell ref="D268:G268"/>
    <mergeCell ref="H268:K268"/>
    <mergeCell ref="L268:M268"/>
    <mergeCell ref="N268:O268"/>
    <mergeCell ref="R268:S268"/>
    <mergeCell ref="L269:M269"/>
    <mergeCell ref="N269:O269"/>
    <mergeCell ref="L270:M270"/>
    <mergeCell ref="N270:O270"/>
    <mergeCell ref="O284:T284"/>
    <mergeCell ref="O287:T287"/>
    <mergeCell ref="O288:T288"/>
    <mergeCell ref="A299:T299"/>
    <mergeCell ref="A300:T300"/>
    <mergeCell ref="A283:B283"/>
    <mergeCell ref="A307:A312"/>
    <mergeCell ref="B307:B312"/>
    <mergeCell ref="D307:K307"/>
    <mergeCell ref="L307:M307"/>
    <mergeCell ref="N307:O307"/>
    <mergeCell ref="R307:S307"/>
    <mergeCell ref="T307:T312"/>
    <mergeCell ref="D308:G308"/>
    <mergeCell ref="H308:K308"/>
    <mergeCell ref="L308:M308"/>
    <mergeCell ref="N308:O308"/>
    <mergeCell ref="R308:S308"/>
    <mergeCell ref="L309:M309"/>
    <mergeCell ref="N309:O309"/>
    <mergeCell ref="L310:M310"/>
    <mergeCell ref="N310:O310"/>
    <mergeCell ref="O324:T324"/>
    <mergeCell ref="O327:T327"/>
    <mergeCell ref="O328:T328"/>
    <mergeCell ref="A339:T339"/>
    <mergeCell ref="A340:T340"/>
    <mergeCell ref="A347:A352"/>
    <mergeCell ref="B347:B352"/>
    <mergeCell ref="D347:K347"/>
    <mergeCell ref="L347:M347"/>
    <mergeCell ref="N347:O347"/>
    <mergeCell ref="R347:S347"/>
    <mergeCell ref="T347:T352"/>
    <mergeCell ref="D348:G348"/>
    <mergeCell ref="H348:K348"/>
    <mergeCell ref="L348:M348"/>
    <mergeCell ref="N348:O348"/>
    <mergeCell ref="R348:S348"/>
    <mergeCell ref="L349:M349"/>
    <mergeCell ref="N349:O349"/>
    <mergeCell ref="L350:M350"/>
    <mergeCell ref="N350:O350"/>
    <mergeCell ref="O364:T364"/>
    <mergeCell ref="O367:T367"/>
    <mergeCell ref="O368:T368"/>
    <mergeCell ref="A380:T380"/>
    <mergeCell ref="A381:T381"/>
    <mergeCell ref="A388:A393"/>
    <mergeCell ref="B388:B393"/>
    <mergeCell ref="D388:K388"/>
    <mergeCell ref="L388:M388"/>
    <mergeCell ref="N388:O388"/>
    <mergeCell ref="R388:S388"/>
    <mergeCell ref="T388:T393"/>
    <mergeCell ref="D389:G389"/>
    <mergeCell ref="H389:K389"/>
    <mergeCell ref="L389:M389"/>
    <mergeCell ref="N389:O389"/>
    <mergeCell ref="R389:S389"/>
    <mergeCell ref="L390:M390"/>
    <mergeCell ref="N390:O390"/>
    <mergeCell ref="L391:M391"/>
    <mergeCell ref="N391:O391"/>
    <mergeCell ref="O448:T448"/>
    <mergeCell ref="O451:T451"/>
    <mergeCell ref="O452:T452"/>
    <mergeCell ref="R431:S431"/>
    <mergeCell ref="T431:T436"/>
    <mergeCell ref="N431:O431"/>
    <mergeCell ref="L434:M434"/>
    <mergeCell ref="O405:T405"/>
    <mergeCell ref="O408:T408"/>
    <mergeCell ref="O409:T409"/>
    <mergeCell ref="A423:T423"/>
    <mergeCell ref="A424:T424"/>
    <mergeCell ref="A431:A436"/>
    <mergeCell ref="B431:B436"/>
    <mergeCell ref="D431:K431"/>
    <mergeCell ref="L431:M431"/>
    <mergeCell ref="D432:G432"/>
    <mergeCell ref="H432:K432"/>
    <mergeCell ref="L432:M432"/>
    <mergeCell ref="N432:O432"/>
    <mergeCell ref="R432:S432"/>
    <mergeCell ref="L433:M433"/>
    <mergeCell ref="N433:O433"/>
    <mergeCell ref="N434:O434"/>
  </mergeCells>
  <pageMargins left="0.38" right="0.45" top="0.5" bottom="0.5" header="0.3" footer="0.3"/>
  <pageSetup paperSize="5" scale="80" orientation="landscape" horizontalDpi="4294967293" verticalDpi="4294967293" r:id="rId1"/>
  <rowBreaks count="10" manualBreakCount="10">
    <brk id="43" max="23" man="1"/>
    <brk id="86" max="23" man="1"/>
    <brk id="130" max="23" man="1"/>
    <brk id="173" max="23" man="1"/>
    <brk id="213" max="23" man="1"/>
    <brk id="256" max="23" man="1"/>
    <brk id="296" max="23" man="1"/>
    <brk id="336" max="23" man="1"/>
    <brk id="377" max="24" man="1"/>
    <brk id="420" max="24" man="1"/>
  </rowBreaks>
  <colBreaks count="1" manualBreakCount="1">
    <brk id="20" max="560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</sheetPr>
  <dimension ref="A1:W443"/>
  <sheetViews>
    <sheetView view="pageBreakPreview" topLeftCell="A69" zoomScale="80" zoomScaleNormal="100" zoomScaleSheetLayoutView="80" workbookViewId="0">
      <selection activeCell="R79" sqref="R79"/>
    </sheetView>
  </sheetViews>
  <sheetFormatPr defaultColWidth="9.140625" defaultRowHeight="16.5" x14ac:dyDescent="0.3"/>
  <cols>
    <col min="1" max="1" width="3.85546875" style="16" customWidth="1"/>
    <col min="2" max="2" width="24.28515625" style="16" customWidth="1"/>
    <col min="3" max="3" width="10" style="16" bestFit="1" customWidth="1"/>
    <col min="4" max="4" width="6.5703125" style="16" customWidth="1"/>
    <col min="5" max="5" width="7.28515625" style="16" customWidth="1"/>
    <col min="6" max="6" width="7" style="16" customWidth="1"/>
    <col min="7" max="7" width="9.7109375" style="16" bestFit="1" customWidth="1"/>
    <col min="8" max="8" width="9.42578125" style="16" bestFit="1" customWidth="1"/>
    <col min="9" max="9" width="9.5703125" style="16" bestFit="1" customWidth="1"/>
    <col min="10" max="10" width="9" style="16" bestFit="1" customWidth="1"/>
    <col min="11" max="11" width="9.7109375" style="16" bestFit="1" customWidth="1"/>
    <col min="12" max="12" width="13.42578125" style="16" customWidth="1"/>
    <col min="13" max="13" width="11.42578125" style="16" customWidth="1"/>
    <col min="14" max="14" width="14.42578125" style="16" bestFit="1" customWidth="1"/>
    <col min="15" max="15" width="9.5703125" style="16" customWidth="1"/>
    <col min="16" max="17" width="13.42578125" style="16" customWidth="1"/>
    <col min="18" max="18" width="8.42578125" style="16" customWidth="1"/>
    <col min="19" max="19" width="5.85546875" style="16" customWidth="1"/>
    <col min="20" max="20" width="6.28515625" style="16" customWidth="1"/>
    <col min="21" max="16384" width="9.140625" style="16"/>
  </cols>
  <sheetData>
    <row r="1" spans="1:20" x14ac:dyDescent="0.3">
      <c r="A1" s="16" t="s">
        <v>94</v>
      </c>
    </row>
    <row r="2" spans="1:20" x14ac:dyDescent="0.3">
      <c r="L2" s="17"/>
    </row>
    <row r="3" spans="1:20" x14ac:dyDescent="0.3">
      <c r="A3" s="441" t="s">
        <v>95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460"/>
      <c r="S3" s="460"/>
      <c r="T3" s="447"/>
    </row>
    <row r="4" spans="1:20" x14ac:dyDescent="0.3">
      <c r="A4" s="444" t="s">
        <v>4</v>
      </c>
      <c r="B4" s="461"/>
      <c r="C4" s="461"/>
      <c r="D4" s="461"/>
      <c r="E4" s="461"/>
      <c r="F4" s="461"/>
      <c r="G4" s="461"/>
      <c r="H4" s="461"/>
      <c r="I4" s="461"/>
      <c r="J4" s="461"/>
      <c r="K4" s="461"/>
      <c r="L4" s="461"/>
      <c r="M4" s="461"/>
      <c r="N4" s="461"/>
      <c r="O4" s="461"/>
      <c r="P4" s="461"/>
      <c r="Q4" s="461"/>
      <c r="R4" s="461"/>
      <c r="S4" s="461"/>
      <c r="T4" s="445"/>
    </row>
    <row r="5" spans="1:20" x14ac:dyDescent="0.3">
      <c r="N5" s="18"/>
    </row>
    <row r="6" spans="1:20" x14ac:dyDescent="0.3">
      <c r="A6" s="19" t="s">
        <v>9</v>
      </c>
      <c r="B6" s="19"/>
      <c r="C6" s="19" t="s">
        <v>243</v>
      </c>
      <c r="D6" s="19"/>
      <c r="L6" s="20"/>
      <c r="N6" s="20"/>
      <c r="Q6" s="16" t="s">
        <v>42</v>
      </c>
      <c r="S6" s="16" t="s">
        <v>449</v>
      </c>
    </row>
    <row r="7" spans="1:20" x14ac:dyDescent="0.3">
      <c r="A7" s="16" t="s">
        <v>6</v>
      </c>
      <c r="C7" s="16" t="s">
        <v>99</v>
      </c>
      <c r="Q7" s="16" t="s">
        <v>43</v>
      </c>
      <c r="S7" s="16" t="s">
        <v>45</v>
      </c>
    </row>
    <row r="8" spans="1:20" x14ac:dyDescent="0.3">
      <c r="A8" s="16" t="s">
        <v>7</v>
      </c>
      <c r="C8" s="16" t="s">
        <v>41</v>
      </c>
      <c r="Q8" s="16" t="s">
        <v>44</v>
      </c>
      <c r="S8" s="16" t="s">
        <v>455</v>
      </c>
    </row>
    <row r="10" spans="1:20" x14ac:dyDescent="0.3">
      <c r="A10" s="424" t="s">
        <v>8</v>
      </c>
      <c r="B10" s="424" t="s">
        <v>90</v>
      </c>
      <c r="C10" s="22" t="s">
        <v>10</v>
      </c>
      <c r="D10" s="433" t="s">
        <v>15</v>
      </c>
      <c r="E10" s="422"/>
      <c r="F10" s="422"/>
      <c r="G10" s="422"/>
      <c r="H10" s="422"/>
      <c r="I10" s="422"/>
      <c r="J10" s="422"/>
      <c r="K10" s="423"/>
      <c r="L10" s="431" t="s">
        <v>28</v>
      </c>
      <c r="M10" s="432"/>
      <c r="N10" s="431" t="s">
        <v>28</v>
      </c>
      <c r="O10" s="432"/>
      <c r="P10" s="23"/>
      <c r="Q10" s="387"/>
      <c r="R10" s="421" t="s">
        <v>35</v>
      </c>
      <c r="S10" s="427"/>
      <c r="T10" s="424" t="s">
        <v>39</v>
      </c>
    </row>
    <row r="11" spans="1:20" x14ac:dyDescent="0.3">
      <c r="A11" s="425"/>
      <c r="B11" s="425"/>
      <c r="C11" s="24" t="s">
        <v>11</v>
      </c>
      <c r="D11" s="421" t="s">
        <v>16</v>
      </c>
      <c r="E11" s="422"/>
      <c r="F11" s="422"/>
      <c r="G11" s="423"/>
      <c r="H11" s="433" t="s">
        <v>23</v>
      </c>
      <c r="I11" s="422"/>
      <c r="J11" s="422"/>
      <c r="K11" s="423"/>
      <c r="L11" s="434" t="s">
        <v>29</v>
      </c>
      <c r="M11" s="435"/>
      <c r="N11" s="434" t="s">
        <v>29</v>
      </c>
      <c r="O11" s="435"/>
      <c r="P11" s="25"/>
      <c r="Q11" s="26" t="s">
        <v>416</v>
      </c>
      <c r="R11" s="429" t="s">
        <v>36</v>
      </c>
      <c r="S11" s="430"/>
      <c r="T11" s="425"/>
    </row>
    <row r="12" spans="1:20" x14ac:dyDescent="0.3">
      <c r="A12" s="425"/>
      <c r="B12" s="425"/>
      <c r="C12" s="26" t="s">
        <v>12</v>
      </c>
      <c r="D12" s="23"/>
      <c r="E12" s="27"/>
      <c r="F12" s="23"/>
      <c r="G12" s="23"/>
      <c r="H12" s="23"/>
      <c r="I12" s="23"/>
      <c r="J12" s="23"/>
      <c r="K12" s="23"/>
      <c r="L12" s="421" t="s">
        <v>30</v>
      </c>
      <c r="M12" s="427"/>
      <c r="N12" s="421" t="s">
        <v>30</v>
      </c>
      <c r="O12" s="427"/>
      <c r="P12" s="24" t="s">
        <v>34</v>
      </c>
      <c r="Q12" s="24" t="s">
        <v>417</v>
      </c>
      <c r="R12" s="22"/>
      <c r="S12" s="22"/>
      <c r="T12" s="425"/>
    </row>
    <row r="13" spans="1:20" x14ac:dyDescent="0.3">
      <c r="A13" s="425"/>
      <c r="B13" s="425"/>
      <c r="C13" s="26" t="s">
        <v>13</v>
      </c>
      <c r="D13" s="24" t="s">
        <v>17</v>
      </c>
      <c r="E13" s="28" t="s">
        <v>17</v>
      </c>
      <c r="F13" s="24" t="s">
        <v>20</v>
      </c>
      <c r="G13" s="24" t="s">
        <v>22</v>
      </c>
      <c r="H13" s="24" t="s">
        <v>24</v>
      </c>
      <c r="I13" s="24" t="s">
        <v>25</v>
      </c>
      <c r="J13" s="24" t="s">
        <v>26</v>
      </c>
      <c r="K13" s="24" t="s">
        <v>22</v>
      </c>
      <c r="L13" s="429" t="s">
        <v>14</v>
      </c>
      <c r="M13" s="430"/>
      <c r="N13" s="429" t="s">
        <v>33</v>
      </c>
      <c r="O13" s="430"/>
      <c r="P13" s="24" t="s">
        <v>28</v>
      </c>
      <c r="Q13" s="24" t="s">
        <v>418</v>
      </c>
      <c r="R13" s="24" t="s">
        <v>37</v>
      </c>
      <c r="S13" s="24" t="s">
        <v>38</v>
      </c>
      <c r="T13" s="425"/>
    </row>
    <row r="14" spans="1:20" x14ac:dyDescent="0.3">
      <c r="A14" s="425"/>
      <c r="B14" s="425"/>
      <c r="C14" s="26" t="s">
        <v>14</v>
      </c>
      <c r="D14" s="24" t="s">
        <v>18</v>
      </c>
      <c r="E14" s="28" t="s">
        <v>19</v>
      </c>
      <c r="F14" s="24" t="s">
        <v>21</v>
      </c>
      <c r="G14" s="24"/>
      <c r="H14" s="24"/>
      <c r="I14" s="24"/>
      <c r="J14" s="24" t="s">
        <v>27</v>
      </c>
      <c r="K14" s="24"/>
      <c r="L14" s="22" t="s">
        <v>22</v>
      </c>
      <c r="M14" s="22" t="s">
        <v>31</v>
      </c>
      <c r="N14" s="22" t="s">
        <v>22</v>
      </c>
      <c r="O14" s="22" t="s">
        <v>31</v>
      </c>
      <c r="P14" s="25"/>
      <c r="Q14" s="25"/>
      <c r="R14" s="25"/>
      <c r="S14" s="25"/>
      <c r="T14" s="425"/>
    </row>
    <row r="15" spans="1:20" x14ac:dyDescent="0.3">
      <c r="A15" s="426"/>
      <c r="B15" s="426"/>
      <c r="C15" s="29"/>
      <c r="D15" s="30"/>
      <c r="E15" s="31"/>
      <c r="F15" s="30"/>
      <c r="G15" s="30"/>
      <c r="H15" s="30"/>
      <c r="I15" s="30"/>
      <c r="J15" s="30"/>
      <c r="K15" s="30"/>
      <c r="L15" s="32" t="s">
        <v>29</v>
      </c>
      <c r="M15" s="33" t="s">
        <v>32</v>
      </c>
      <c r="N15" s="32" t="s">
        <v>29</v>
      </c>
      <c r="O15" s="33" t="s">
        <v>32</v>
      </c>
      <c r="P15" s="30"/>
      <c r="Q15" s="30"/>
      <c r="R15" s="30"/>
      <c r="S15" s="30"/>
      <c r="T15" s="426"/>
    </row>
    <row r="16" spans="1:20" x14ac:dyDescent="0.3">
      <c r="A16" s="8">
        <v>1</v>
      </c>
      <c r="B16" s="8">
        <v>2</v>
      </c>
      <c r="C16" s="8">
        <v>3</v>
      </c>
      <c r="D16" s="8">
        <v>4</v>
      </c>
      <c r="E16" s="8">
        <v>5</v>
      </c>
      <c r="F16" s="8">
        <v>6</v>
      </c>
      <c r="G16" s="8" t="s">
        <v>0</v>
      </c>
      <c r="H16" s="8">
        <v>8</v>
      </c>
      <c r="I16" s="8">
        <v>9</v>
      </c>
      <c r="J16" s="8">
        <v>10</v>
      </c>
      <c r="K16" s="8" t="s">
        <v>1</v>
      </c>
      <c r="L16" s="8">
        <v>12</v>
      </c>
      <c r="M16" s="8">
        <v>13</v>
      </c>
      <c r="N16" s="8">
        <v>14</v>
      </c>
      <c r="O16" s="8">
        <v>15</v>
      </c>
      <c r="P16" s="8">
        <v>16</v>
      </c>
      <c r="Q16" s="8"/>
      <c r="R16" s="8">
        <v>17</v>
      </c>
      <c r="S16" s="8">
        <v>18</v>
      </c>
      <c r="T16" s="8">
        <v>19</v>
      </c>
    </row>
    <row r="17" spans="1:20" x14ac:dyDescent="0.3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7"/>
      <c r="P17" s="6"/>
      <c r="Q17" s="6"/>
      <c r="R17" s="6"/>
      <c r="S17" s="6"/>
      <c r="T17" s="6"/>
    </row>
    <row r="18" spans="1:20" x14ac:dyDescent="0.3">
      <c r="A18" s="6">
        <v>1</v>
      </c>
      <c r="B18" s="6" t="s">
        <v>47</v>
      </c>
      <c r="C18" s="13">
        <f>C81</f>
        <v>591</v>
      </c>
      <c r="D18" s="13">
        <f>D81</f>
        <v>0</v>
      </c>
      <c r="E18" s="13">
        <f>E81</f>
        <v>28</v>
      </c>
      <c r="F18" s="55">
        <v>0</v>
      </c>
      <c r="G18" s="13">
        <f>G81</f>
        <v>619</v>
      </c>
      <c r="H18" s="13">
        <f>H81</f>
        <v>365</v>
      </c>
      <c r="I18" s="13">
        <f>I81</f>
        <v>254</v>
      </c>
      <c r="J18" s="55">
        <v>0</v>
      </c>
      <c r="K18" s="13">
        <f>K81</f>
        <v>619</v>
      </c>
      <c r="L18" s="7">
        <f>L81</f>
        <v>855600</v>
      </c>
      <c r="M18" s="7">
        <f>M81</f>
        <v>3407.6923076923076</v>
      </c>
      <c r="N18" s="7">
        <f>N81</f>
        <v>1080100</v>
      </c>
      <c r="O18" s="7">
        <f>O81</f>
        <v>4238.4615384615381</v>
      </c>
      <c r="P18" s="8" t="s">
        <v>63</v>
      </c>
      <c r="Q18" s="8">
        <f>Q81</f>
        <v>1400</v>
      </c>
      <c r="R18" s="63">
        <f>R81</f>
        <v>309</v>
      </c>
      <c r="S18" s="62"/>
      <c r="T18" s="6"/>
    </row>
    <row r="19" spans="1:20" x14ac:dyDescent="0.3">
      <c r="A19" s="6">
        <v>2</v>
      </c>
      <c r="B19" s="6" t="s">
        <v>48</v>
      </c>
      <c r="C19" s="13">
        <f>C126</f>
        <v>2169</v>
      </c>
      <c r="D19" s="37">
        <f>D126</f>
        <v>0</v>
      </c>
      <c r="E19" s="13">
        <f>E126</f>
        <v>0</v>
      </c>
      <c r="F19" s="13">
        <f>F126</f>
        <v>20</v>
      </c>
      <c r="G19" s="13">
        <f t="shared" ref="G19:O19" si="0">G126</f>
        <v>2149</v>
      </c>
      <c r="H19" s="13">
        <f t="shared" si="0"/>
        <v>692</v>
      </c>
      <c r="I19" s="13">
        <f t="shared" si="0"/>
        <v>1406</v>
      </c>
      <c r="J19" s="13">
        <f t="shared" si="0"/>
        <v>51</v>
      </c>
      <c r="K19" s="13">
        <f t="shared" si="0"/>
        <v>2149</v>
      </c>
      <c r="L19" s="7">
        <f t="shared" si="0"/>
        <v>1102400</v>
      </c>
      <c r="M19" s="13">
        <f t="shared" si="0"/>
        <v>779.33333333333337</v>
      </c>
      <c r="N19" s="7">
        <f t="shared" si="0"/>
        <v>1095400</v>
      </c>
      <c r="O19" s="7">
        <f t="shared" si="0"/>
        <v>776</v>
      </c>
      <c r="P19" s="8" t="s">
        <v>64</v>
      </c>
      <c r="Q19" s="8">
        <f>Q126</f>
        <v>8000</v>
      </c>
      <c r="R19" s="63">
        <f>R126</f>
        <v>1232</v>
      </c>
      <c r="S19" s="62"/>
      <c r="T19" s="6"/>
    </row>
    <row r="20" spans="1:20" x14ac:dyDescent="0.3">
      <c r="A20" s="6">
        <v>3</v>
      </c>
      <c r="B20" s="6" t="s">
        <v>49</v>
      </c>
      <c r="C20" s="13">
        <f>C169</f>
        <v>2333.9</v>
      </c>
      <c r="D20" s="13">
        <f t="shared" ref="D20:R20" si="1">D169</f>
        <v>0</v>
      </c>
      <c r="E20" s="13">
        <f t="shared" si="1"/>
        <v>0</v>
      </c>
      <c r="F20" s="13">
        <f t="shared" si="1"/>
        <v>0</v>
      </c>
      <c r="G20" s="13">
        <f t="shared" si="1"/>
        <v>2333.9</v>
      </c>
      <c r="H20" s="13">
        <f>H169</f>
        <v>456</v>
      </c>
      <c r="I20" s="13">
        <f t="shared" si="1"/>
        <v>1608.65</v>
      </c>
      <c r="J20" s="13">
        <f t="shared" si="1"/>
        <v>269.25</v>
      </c>
      <c r="K20" s="13">
        <f t="shared" si="1"/>
        <v>2333.9</v>
      </c>
      <c r="L20" s="13">
        <f>L169</f>
        <v>1073383</v>
      </c>
      <c r="M20" s="13">
        <f t="shared" si="1"/>
        <v>668</v>
      </c>
      <c r="N20" s="13">
        <f t="shared" si="1"/>
        <v>884757.5</v>
      </c>
      <c r="O20" s="13">
        <f t="shared" si="1"/>
        <v>550</v>
      </c>
      <c r="P20" s="282" t="str">
        <f>P169</f>
        <v>Kopi Beras</v>
      </c>
      <c r="Q20" s="403">
        <f>Q169</f>
        <v>37000</v>
      </c>
      <c r="R20" s="13">
        <f t="shared" si="1"/>
        <v>1165</v>
      </c>
      <c r="S20" s="62"/>
      <c r="T20" s="6"/>
    </row>
    <row r="21" spans="1:20" x14ac:dyDescent="0.3">
      <c r="A21" s="6">
        <v>4</v>
      </c>
      <c r="B21" s="6" t="s">
        <v>50</v>
      </c>
      <c r="C21" s="55">
        <v>0</v>
      </c>
      <c r="D21" s="55">
        <v>0</v>
      </c>
      <c r="E21" s="55">
        <v>0</v>
      </c>
      <c r="F21" s="55">
        <v>0</v>
      </c>
      <c r="G21" s="55">
        <v>0</v>
      </c>
      <c r="H21" s="55">
        <v>0</v>
      </c>
      <c r="I21" s="55">
        <v>0</v>
      </c>
      <c r="J21" s="55">
        <v>0</v>
      </c>
      <c r="K21" s="55">
        <v>0</v>
      </c>
      <c r="L21" s="55">
        <v>0</v>
      </c>
      <c r="M21" s="55">
        <v>0</v>
      </c>
      <c r="N21" s="55">
        <v>0</v>
      </c>
      <c r="O21" s="55">
        <v>0</v>
      </c>
      <c r="P21" s="8" t="s">
        <v>65</v>
      </c>
      <c r="Q21" s="8"/>
      <c r="R21" s="55">
        <v>0</v>
      </c>
      <c r="S21" s="62"/>
      <c r="T21" s="6"/>
    </row>
    <row r="22" spans="1:20" x14ac:dyDescent="0.3">
      <c r="A22" s="6">
        <v>5</v>
      </c>
      <c r="B22" s="6" t="s">
        <v>51</v>
      </c>
      <c r="C22" s="13">
        <f t="shared" ref="C22:I22" si="2">C214</f>
        <v>34.5</v>
      </c>
      <c r="D22" s="13">
        <f t="shared" si="2"/>
        <v>0</v>
      </c>
      <c r="E22" s="13">
        <f t="shared" si="2"/>
        <v>0</v>
      </c>
      <c r="F22" s="36">
        <f t="shared" si="2"/>
        <v>0</v>
      </c>
      <c r="G22" s="36">
        <f t="shared" si="2"/>
        <v>34.5</v>
      </c>
      <c r="H22" s="3">
        <f t="shared" si="2"/>
        <v>0</v>
      </c>
      <c r="I22" s="36">
        <f t="shared" si="2"/>
        <v>34.5</v>
      </c>
      <c r="J22" s="55">
        <v>0</v>
      </c>
      <c r="K22" s="36">
        <f>K214</f>
        <v>34.5</v>
      </c>
      <c r="L22" s="7">
        <f>L214</f>
        <v>18050</v>
      </c>
      <c r="M22" s="13">
        <f>M214</f>
        <v>525</v>
      </c>
      <c r="N22" s="7">
        <f>N214</f>
        <v>18975</v>
      </c>
      <c r="O22" s="7">
        <f>O214</f>
        <v>550</v>
      </c>
      <c r="P22" s="8" t="s">
        <v>66</v>
      </c>
      <c r="Q22" s="8">
        <f>Q214</f>
        <v>18000</v>
      </c>
      <c r="R22" s="63">
        <f>R214</f>
        <v>92</v>
      </c>
      <c r="S22" s="62"/>
      <c r="T22" s="6"/>
    </row>
    <row r="23" spans="1:20" x14ac:dyDescent="0.3">
      <c r="A23" s="6">
        <v>6</v>
      </c>
      <c r="B23" s="6" t="s">
        <v>52</v>
      </c>
      <c r="C23" s="13">
        <f>C258</f>
        <v>66</v>
      </c>
      <c r="D23" s="55">
        <v>0</v>
      </c>
      <c r="E23" s="3">
        <f>E258</f>
        <v>0</v>
      </c>
      <c r="F23" s="55">
        <v>0</v>
      </c>
      <c r="G23" s="13">
        <f>G258</f>
        <v>66</v>
      </c>
      <c r="H23" s="3">
        <f>H258</f>
        <v>18</v>
      </c>
      <c r="I23" s="13">
        <f>I258</f>
        <v>48</v>
      </c>
      <c r="J23" s="55">
        <v>0</v>
      </c>
      <c r="K23" s="13">
        <f>K258</f>
        <v>66</v>
      </c>
      <c r="L23" s="7">
        <f>L258</f>
        <v>46000</v>
      </c>
      <c r="M23" s="13">
        <f>M258</f>
        <v>953.33333333333337</v>
      </c>
      <c r="N23" s="7">
        <f>N258</f>
        <v>46000</v>
      </c>
      <c r="O23" s="7">
        <f>O258</f>
        <v>953.33333333333337</v>
      </c>
      <c r="P23" s="8" t="s">
        <v>67</v>
      </c>
      <c r="Q23" s="8">
        <f>Q258</f>
        <v>3000</v>
      </c>
      <c r="R23" s="63">
        <f>R258</f>
        <v>477</v>
      </c>
      <c r="S23" s="62"/>
      <c r="T23" s="6"/>
    </row>
    <row r="24" spans="1:20" x14ac:dyDescent="0.3">
      <c r="A24" s="6">
        <v>7</v>
      </c>
      <c r="B24" s="6" t="s">
        <v>53</v>
      </c>
      <c r="C24" s="37">
        <f>C304</f>
        <v>19.3</v>
      </c>
      <c r="D24" s="55">
        <v>0</v>
      </c>
      <c r="E24" s="38">
        <f>E304</f>
        <v>0</v>
      </c>
      <c r="F24" s="55">
        <v>0</v>
      </c>
      <c r="G24" s="36">
        <f>G304</f>
        <v>19.3</v>
      </c>
      <c r="H24" s="38">
        <f>H304</f>
        <v>12.55</v>
      </c>
      <c r="I24" s="37">
        <f>I304</f>
        <v>6.75</v>
      </c>
      <c r="J24" s="55">
        <v>0</v>
      </c>
      <c r="K24" s="36">
        <f>K304</f>
        <v>19.3</v>
      </c>
      <c r="L24" s="7">
        <f>L304</f>
        <v>4080</v>
      </c>
      <c r="M24" s="13">
        <f>M304</f>
        <v>602.5</v>
      </c>
      <c r="N24" s="7">
        <f>N304</f>
        <v>3425</v>
      </c>
      <c r="O24" s="7">
        <f>O304</f>
        <v>506.25</v>
      </c>
      <c r="P24" s="8" t="s">
        <v>68</v>
      </c>
      <c r="Q24" s="8">
        <f>Q304</f>
        <v>40000</v>
      </c>
      <c r="R24" s="63">
        <f>R304</f>
        <v>116</v>
      </c>
      <c r="S24" s="62"/>
      <c r="T24" s="6"/>
    </row>
    <row r="25" spans="1:20" x14ac:dyDescent="0.3">
      <c r="A25" s="6">
        <v>8</v>
      </c>
      <c r="B25" s="6" t="s">
        <v>54</v>
      </c>
      <c r="C25" s="55">
        <v>0</v>
      </c>
      <c r="D25" s="55">
        <v>0</v>
      </c>
      <c r="E25" s="55">
        <v>0</v>
      </c>
      <c r="F25" s="55">
        <v>0</v>
      </c>
      <c r="G25" s="55">
        <v>0</v>
      </c>
      <c r="H25" s="55">
        <v>0</v>
      </c>
      <c r="I25" s="55">
        <v>0</v>
      </c>
      <c r="J25" s="55">
        <v>0</v>
      </c>
      <c r="K25" s="55">
        <v>0</v>
      </c>
      <c r="L25" s="55">
        <v>0</v>
      </c>
      <c r="M25" s="55">
        <v>0</v>
      </c>
      <c r="N25" s="55">
        <v>0</v>
      </c>
      <c r="O25" s="55">
        <v>0</v>
      </c>
      <c r="P25" s="8" t="s">
        <v>69</v>
      </c>
      <c r="Q25" s="8"/>
      <c r="R25" s="55">
        <v>0</v>
      </c>
      <c r="S25" s="62"/>
      <c r="T25" s="6"/>
    </row>
    <row r="26" spans="1:20" x14ac:dyDescent="0.3">
      <c r="A26" s="6">
        <v>9</v>
      </c>
      <c r="B26" s="6" t="s">
        <v>55</v>
      </c>
      <c r="C26" s="39">
        <f t="shared" ref="C26:I26" si="3">C348</f>
        <v>35.9</v>
      </c>
      <c r="D26" s="55">
        <f t="shared" si="3"/>
        <v>0</v>
      </c>
      <c r="E26" s="55">
        <f t="shared" si="3"/>
        <v>0</v>
      </c>
      <c r="F26" s="55">
        <f t="shared" si="3"/>
        <v>0</v>
      </c>
      <c r="G26" s="39">
        <f t="shared" si="3"/>
        <v>35.9</v>
      </c>
      <c r="H26" s="3">
        <f t="shared" si="3"/>
        <v>4.9000000000000004</v>
      </c>
      <c r="I26" s="39">
        <f t="shared" si="3"/>
        <v>31</v>
      </c>
      <c r="J26" s="55">
        <v>0</v>
      </c>
      <c r="K26" s="39">
        <f>K348</f>
        <v>35.9</v>
      </c>
      <c r="L26" s="7">
        <f>L348</f>
        <v>54100</v>
      </c>
      <c r="M26" s="63">
        <f>M348</f>
        <v>1721.4285714285713</v>
      </c>
      <c r="N26" s="7">
        <f>N348</f>
        <v>54100</v>
      </c>
      <c r="O26" s="7">
        <f>O348</f>
        <v>1721.4285714285713</v>
      </c>
      <c r="P26" s="8" t="s">
        <v>70</v>
      </c>
      <c r="Q26" s="8">
        <f>Q348</f>
        <v>15000</v>
      </c>
      <c r="R26" s="63">
        <f>R348</f>
        <v>164</v>
      </c>
      <c r="S26" s="62"/>
      <c r="T26" s="6"/>
    </row>
    <row r="27" spans="1:20" x14ac:dyDescent="0.3">
      <c r="A27" s="6">
        <v>10</v>
      </c>
      <c r="B27" s="6" t="s">
        <v>56</v>
      </c>
      <c r="C27" s="55">
        <v>0</v>
      </c>
      <c r="D27" s="55">
        <v>0</v>
      </c>
      <c r="E27" s="55">
        <v>0</v>
      </c>
      <c r="F27" s="55">
        <v>0</v>
      </c>
      <c r="G27" s="55">
        <v>0</v>
      </c>
      <c r="H27" s="55">
        <v>0</v>
      </c>
      <c r="I27" s="55">
        <v>0</v>
      </c>
      <c r="J27" s="55">
        <v>0</v>
      </c>
      <c r="K27" s="55">
        <v>0</v>
      </c>
      <c r="L27" s="65"/>
      <c r="M27" s="14"/>
      <c r="N27" s="47"/>
      <c r="O27" s="7"/>
      <c r="P27" s="8" t="s">
        <v>71</v>
      </c>
      <c r="Q27" s="8"/>
      <c r="R27" s="55">
        <v>0</v>
      </c>
      <c r="S27" s="62"/>
      <c r="T27" s="6"/>
    </row>
    <row r="28" spans="1:20" x14ac:dyDescent="0.3">
      <c r="A28" s="6">
        <v>11</v>
      </c>
      <c r="B28" s="6" t="s">
        <v>57</v>
      </c>
      <c r="C28" s="40">
        <f>C392</f>
        <v>39</v>
      </c>
      <c r="D28" s="40">
        <f t="shared" ref="D28:R28" si="4">D392</f>
        <v>0</v>
      </c>
      <c r="E28" s="40">
        <f t="shared" si="4"/>
        <v>0</v>
      </c>
      <c r="F28" s="40">
        <f t="shared" si="4"/>
        <v>0</v>
      </c>
      <c r="G28" s="40">
        <f t="shared" si="4"/>
        <v>39</v>
      </c>
      <c r="H28" s="40">
        <f t="shared" si="4"/>
        <v>0</v>
      </c>
      <c r="I28" s="40">
        <f t="shared" si="4"/>
        <v>38.5</v>
      </c>
      <c r="J28" s="12">
        <f t="shared" si="4"/>
        <v>0.5</v>
      </c>
      <c r="K28" s="40">
        <f t="shared" si="4"/>
        <v>39</v>
      </c>
      <c r="L28" s="40">
        <f t="shared" si="4"/>
        <v>13280</v>
      </c>
      <c r="M28" s="40">
        <f t="shared" si="4"/>
        <v>344.66666666666669</v>
      </c>
      <c r="N28" s="40">
        <f t="shared" si="4"/>
        <v>13280</v>
      </c>
      <c r="O28" s="40">
        <f>O392</f>
        <v>344.66666666666669</v>
      </c>
      <c r="P28" s="15" t="str">
        <f t="shared" si="4"/>
        <v>Biji Kering</v>
      </c>
      <c r="Q28" s="15">
        <f>Q392</f>
        <v>8000</v>
      </c>
      <c r="R28" s="40">
        <f t="shared" si="4"/>
        <v>191</v>
      </c>
      <c r="S28" s="62"/>
      <c r="T28" s="6"/>
    </row>
    <row r="29" spans="1:20" x14ac:dyDescent="0.3">
      <c r="A29" s="6">
        <v>12</v>
      </c>
      <c r="B29" s="6" t="s">
        <v>58</v>
      </c>
      <c r="C29" s="55">
        <v>0</v>
      </c>
      <c r="D29" s="55">
        <v>0</v>
      </c>
      <c r="E29" s="55">
        <v>0</v>
      </c>
      <c r="F29" s="55">
        <v>0</v>
      </c>
      <c r="G29" s="55">
        <v>0</v>
      </c>
      <c r="H29" s="55">
        <v>0</v>
      </c>
      <c r="I29" s="55">
        <v>0</v>
      </c>
      <c r="J29" s="55">
        <v>0</v>
      </c>
      <c r="K29" s="55">
        <v>0</v>
      </c>
      <c r="L29" s="55">
        <v>0</v>
      </c>
      <c r="M29" s="55">
        <v>0</v>
      </c>
      <c r="N29" s="55">
        <v>0</v>
      </c>
      <c r="O29" s="55">
        <v>0</v>
      </c>
      <c r="P29" s="8" t="s">
        <v>72</v>
      </c>
      <c r="Q29" s="8"/>
      <c r="R29" s="55">
        <v>0</v>
      </c>
      <c r="S29" s="62"/>
      <c r="T29" s="6"/>
    </row>
    <row r="30" spans="1:20" x14ac:dyDescent="0.3">
      <c r="A30" s="6">
        <v>13</v>
      </c>
      <c r="B30" s="6" t="s">
        <v>59</v>
      </c>
      <c r="C30" s="55">
        <v>0</v>
      </c>
      <c r="D30" s="55">
        <v>0</v>
      </c>
      <c r="E30" s="55">
        <v>0</v>
      </c>
      <c r="F30" s="55">
        <v>0</v>
      </c>
      <c r="G30" s="55">
        <v>0</v>
      </c>
      <c r="H30" s="55">
        <v>0</v>
      </c>
      <c r="I30" s="55">
        <v>0</v>
      </c>
      <c r="J30" s="55">
        <v>0</v>
      </c>
      <c r="K30" s="55">
        <v>0</v>
      </c>
      <c r="L30" s="55">
        <v>0</v>
      </c>
      <c r="M30" s="55">
        <v>0</v>
      </c>
      <c r="N30" s="55">
        <v>0</v>
      </c>
      <c r="O30" s="55">
        <v>0</v>
      </c>
      <c r="P30" s="8" t="s">
        <v>73</v>
      </c>
      <c r="Q30" s="8"/>
      <c r="R30" s="55">
        <v>0</v>
      </c>
      <c r="S30" s="6"/>
      <c r="T30" s="6"/>
    </row>
    <row r="31" spans="1:20" x14ac:dyDescent="0.3">
      <c r="A31" s="6">
        <v>14</v>
      </c>
      <c r="B31" s="6" t="s">
        <v>60</v>
      </c>
      <c r="C31" s="55">
        <v>0</v>
      </c>
      <c r="D31" s="55">
        <v>0</v>
      </c>
      <c r="E31" s="55">
        <v>0</v>
      </c>
      <c r="F31" s="55">
        <v>0</v>
      </c>
      <c r="G31" s="55">
        <v>0</v>
      </c>
      <c r="H31" s="55">
        <v>0</v>
      </c>
      <c r="I31" s="55">
        <v>0</v>
      </c>
      <c r="J31" s="55">
        <v>0</v>
      </c>
      <c r="K31" s="55">
        <v>0</v>
      </c>
      <c r="L31" s="55">
        <v>0</v>
      </c>
      <c r="M31" s="55">
        <v>0</v>
      </c>
      <c r="N31" s="55">
        <v>0</v>
      </c>
      <c r="O31" s="55">
        <v>0</v>
      </c>
      <c r="P31" s="8" t="s">
        <v>74</v>
      </c>
      <c r="Q31" s="8"/>
      <c r="R31" s="55">
        <v>0</v>
      </c>
      <c r="S31" s="6"/>
      <c r="T31" s="6"/>
    </row>
    <row r="32" spans="1:20" x14ac:dyDescent="0.3">
      <c r="A32" s="6">
        <v>15</v>
      </c>
      <c r="B32" s="6" t="s">
        <v>61</v>
      </c>
      <c r="C32" s="36">
        <f>C436</f>
        <v>6</v>
      </c>
      <c r="D32" s="55">
        <v>0</v>
      </c>
      <c r="E32" s="55">
        <v>0</v>
      </c>
      <c r="F32" s="55">
        <v>0</v>
      </c>
      <c r="G32" s="36">
        <f>G436</f>
        <v>6</v>
      </c>
      <c r="H32" s="55">
        <v>0</v>
      </c>
      <c r="I32" s="36">
        <f>I436</f>
        <v>6</v>
      </c>
      <c r="J32" s="55">
        <v>0</v>
      </c>
      <c r="K32" s="36">
        <f>K436</f>
        <v>6</v>
      </c>
      <c r="L32" s="13">
        <f>L436</f>
        <v>1840</v>
      </c>
      <c r="M32" s="3">
        <f>M436</f>
        <v>305</v>
      </c>
      <c r="N32" s="13">
        <f>N436</f>
        <v>1840</v>
      </c>
      <c r="O32" s="63">
        <f>O436</f>
        <v>305</v>
      </c>
      <c r="P32" s="8" t="s">
        <v>75</v>
      </c>
      <c r="Q32" s="8">
        <f>Q436</f>
        <v>40000</v>
      </c>
      <c r="R32" s="6">
        <f>R436</f>
        <v>7</v>
      </c>
      <c r="S32" s="6"/>
      <c r="T32" s="6"/>
    </row>
    <row r="33" spans="1:20" x14ac:dyDescent="0.3">
      <c r="A33" s="6">
        <v>16</v>
      </c>
      <c r="B33" s="6" t="s">
        <v>62</v>
      </c>
      <c r="C33" s="55">
        <v>0</v>
      </c>
      <c r="D33" s="55">
        <v>0</v>
      </c>
      <c r="E33" s="55">
        <v>0</v>
      </c>
      <c r="F33" s="55">
        <v>0</v>
      </c>
      <c r="G33" s="55">
        <v>0</v>
      </c>
      <c r="H33" s="55">
        <v>0</v>
      </c>
      <c r="I33" s="55">
        <v>0</v>
      </c>
      <c r="J33" s="55">
        <v>0</v>
      </c>
      <c r="K33" s="55">
        <v>0</v>
      </c>
      <c r="L33" s="55">
        <v>0</v>
      </c>
      <c r="M33" s="55">
        <v>0</v>
      </c>
      <c r="N33" s="55">
        <v>0</v>
      </c>
      <c r="O33" s="55">
        <v>0</v>
      </c>
      <c r="P33" s="8" t="s">
        <v>66</v>
      </c>
      <c r="Q33" s="8"/>
      <c r="R33" s="55">
        <v>0</v>
      </c>
      <c r="S33" s="6"/>
      <c r="T33" s="6"/>
    </row>
    <row r="34" spans="1:20" x14ac:dyDescent="0.3">
      <c r="A34" s="6"/>
      <c r="B34" s="41" t="s">
        <v>3</v>
      </c>
      <c r="C34" s="47"/>
      <c r="D34" s="47"/>
      <c r="E34" s="47"/>
      <c r="F34" s="47"/>
      <c r="G34" s="47"/>
      <c r="H34" s="47"/>
      <c r="I34" s="47"/>
      <c r="J34" s="47"/>
      <c r="K34" s="47">
        <f>SUM(K18:K33)</f>
        <v>5302.5999999999995</v>
      </c>
      <c r="L34" s="65"/>
      <c r="M34" s="47"/>
      <c r="N34" s="47"/>
      <c r="O34" s="6"/>
      <c r="P34" s="6"/>
      <c r="Q34" s="6"/>
      <c r="R34" s="6"/>
      <c r="S34" s="6"/>
      <c r="T34" s="6"/>
    </row>
    <row r="36" spans="1:20" x14ac:dyDescent="0.3">
      <c r="A36" s="16" t="s">
        <v>46</v>
      </c>
      <c r="O36" s="419" t="s">
        <v>469</v>
      </c>
      <c r="P36" s="419"/>
      <c r="Q36" s="419"/>
      <c r="R36" s="419"/>
      <c r="S36" s="419"/>
      <c r="T36" s="419"/>
    </row>
    <row r="37" spans="1:20" x14ac:dyDescent="0.3">
      <c r="O37" s="419" t="s">
        <v>2</v>
      </c>
      <c r="P37" s="419"/>
      <c r="Q37" s="419"/>
      <c r="R37" s="419"/>
      <c r="S37" s="419"/>
      <c r="T37" s="419"/>
    </row>
    <row r="40" spans="1:20" x14ac:dyDescent="0.3">
      <c r="O40" s="428" t="s">
        <v>452</v>
      </c>
      <c r="P40" s="428"/>
      <c r="Q40" s="428"/>
      <c r="R40" s="428"/>
      <c r="S40" s="428"/>
      <c r="T40" s="428"/>
    </row>
    <row r="41" spans="1:20" x14ac:dyDescent="0.3">
      <c r="O41" s="419" t="s">
        <v>453</v>
      </c>
      <c r="P41" s="419"/>
      <c r="Q41" s="419"/>
      <c r="R41" s="419"/>
      <c r="S41" s="419"/>
      <c r="T41" s="419"/>
    </row>
    <row r="47" spans="1:20" x14ac:dyDescent="0.3">
      <c r="A47" s="16" t="s">
        <v>339</v>
      </c>
    </row>
    <row r="48" spans="1:20" x14ac:dyDescent="0.3">
      <c r="L48" s="17"/>
    </row>
    <row r="49" spans="1:20" x14ac:dyDescent="0.3">
      <c r="A49" s="441" t="s">
        <v>93</v>
      </c>
      <c r="B49" s="460"/>
      <c r="C49" s="460"/>
      <c r="D49" s="460"/>
      <c r="E49" s="460"/>
      <c r="F49" s="460"/>
      <c r="G49" s="460"/>
      <c r="H49" s="460"/>
      <c r="I49" s="460"/>
      <c r="J49" s="460"/>
      <c r="K49" s="460"/>
      <c r="L49" s="460"/>
      <c r="M49" s="460"/>
      <c r="N49" s="460"/>
      <c r="O49" s="460"/>
      <c r="P49" s="460"/>
      <c r="Q49" s="460"/>
      <c r="R49" s="460"/>
      <c r="S49" s="460"/>
      <c r="T49" s="447"/>
    </row>
    <row r="50" spans="1:20" x14ac:dyDescent="0.3">
      <c r="A50" s="444" t="s">
        <v>4</v>
      </c>
      <c r="B50" s="461"/>
      <c r="C50" s="461"/>
      <c r="D50" s="461"/>
      <c r="E50" s="461"/>
      <c r="F50" s="461"/>
      <c r="G50" s="461"/>
      <c r="H50" s="461"/>
      <c r="I50" s="461"/>
      <c r="J50" s="461"/>
      <c r="K50" s="461"/>
      <c r="L50" s="461"/>
      <c r="M50" s="461"/>
      <c r="N50" s="461"/>
      <c r="O50" s="461"/>
      <c r="P50" s="461"/>
      <c r="Q50" s="461"/>
      <c r="R50" s="461"/>
      <c r="S50" s="461"/>
      <c r="T50" s="445"/>
    </row>
    <row r="51" spans="1:20" x14ac:dyDescent="0.3">
      <c r="N51" s="18"/>
    </row>
    <row r="52" spans="1:20" x14ac:dyDescent="0.3">
      <c r="A52" s="19" t="s">
        <v>5</v>
      </c>
      <c r="B52" s="19"/>
      <c r="C52" s="19" t="s">
        <v>40</v>
      </c>
      <c r="D52" s="19"/>
      <c r="L52" s="20"/>
      <c r="N52" s="20"/>
      <c r="Q52" s="16" t="s">
        <v>42</v>
      </c>
      <c r="S52" s="16" t="str">
        <f>S6</f>
        <v>: 2023</v>
      </c>
    </row>
    <row r="53" spans="1:20" x14ac:dyDescent="0.3">
      <c r="A53" s="16" t="s">
        <v>9</v>
      </c>
      <c r="C53" s="16" t="str">
        <f>C6</f>
        <v>: PADANG ULAK TANDING</v>
      </c>
      <c r="Q53" s="16" t="s">
        <v>43</v>
      </c>
      <c r="S53" s="16" t="s">
        <v>45</v>
      </c>
    </row>
    <row r="54" spans="1:20" x14ac:dyDescent="0.3">
      <c r="A54" s="16" t="s">
        <v>6</v>
      </c>
      <c r="C54" s="16" t="s">
        <v>99</v>
      </c>
      <c r="Q54" s="16" t="s">
        <v>44</v>
      </c>
      <c r="S54" s="16" t="str">
        <f>S8</f>
        <v>: IV ( Empat )</v>
      </c>
    </row>
    <row r="55" spans="1:20" x14ac:dyDescent="0.3">
      <c r="A55" s="16" t="s">
        <v>7</v>
      </c>
      <c r="C55" s="16" t="s">
        <v>41</v>
      </c>
    </row>
    <row r="57" spans="1:20" x14ac:dyDescent="0.3">
      <c r="A57" s="424" t="s">
        <v>8</v>
      </c>
      <c r="B57" s="424" t="s">
        <v>91</v>
      </c>
      <c r="C57" s="22" t="s">
        <v>10</v>
      </c>
      <c r="D57" s="433" t="s">
        <v>15</v>
      </c>
      <c r="E57" s="422"/>
      <c r="F57" s="422"/>
      <c r="G57" s="422"/>
      <c r="H57" s="422"/>
      <c r="I57" s="422"/>
      <c r="J57" s="422"/>
      <c r="K57" s="423"/>
      <c r="L57" s="431" t="s">
        <v>28</v>
      </c>
      <c r="M57" s="432"/>
      <c r="N57" s="431" t="s">
        <v>28</v>
      </c>
      <c r="O57" s="432"/>
      <c r="P57" s="23"/>
      <c r="Q57" s="387"/>
      <c r="R57" s="421" t="s">
        <v>35</v>
      </c>
      <c r="S57" s="427"/>
      <c r="T57" s="424" t="s">
        <v>39</v>
      </c>
    </row>
    <row r="58" spans="1:20" x14ac:dyDescent="0.3">
      <c r="A58" s="425"/>
      <c r="B58" s="425"/>
      <c r="C58" s="24" t="s">
        <v>11</v>
      </c>
      <c r="D58" s="421" t="s">
        <v>16</v>
      </c>
      <c r="E58" s="422"/>
      <c r="F58" s="422"/>
      <c r="G58" s="423"/>
      <c r="H58" s="433" t="s">
        <v>23</v>
      </c>
      <c r="I58" s="422"/>
      <c r="J58" s="422"/>
      <c r="K58" s="423"/>
      <c r="L58" s="434" t="s">
        <v>29</v>
      </c>
      <c r="M58" s="435"/>
      <c r="N58" s="434" t="s">
        <v>29</v>
      </c>
      <c r="O58" s="435"/>
      <c r="P58" s="25"/>
      <c r="Q58" s="26" t="s">
        <v>416</v>
      </c>
      <c r="R58" s="429" t="s">
        <v>36</v>
      </c>
      <c r="S58" s="430"/>
      <c r="T58" s="425"/>
    </row>
    <row r="59" spans="1:20" x14ac:dyDescent="0.3">
      <c r="A59" s="425"/>
      <c r="B59" s="425"/>
      <c r="C59" s="26" t="s">
        <v>12</v>
      </c>
      <c r="D59" s="23"/>
      <c r="E59" s="27"/>
      <c r="F59" s="23"/>
      <c r="G59" s="23"/>
      <c r="H59" s="23"/>
      <c r="I59" s="23"/>
      <c r="J59" s="23"/>
      <c r="K59" s="23"/>
      <c r="L59" s="421" t="s">
        <v>30</v>
      </c>
      <c r="M59" s="427"/>
      <c r="N59" s="421" t="s">
        <v>30</v>
      </c>
      <c r="O59" s="427"/>
      <c r="P59" s="24" t="s">
        <v>34</v>
      </c>
      <c r="Q59" s="24" t="s">
        <v>417</v>
      </c>
      <c r="R59" s="22"/>
      <c r="S59" s="22"/>
      <c r="T59" s="425"/>
    </row>
    <row r="60" spans="1:20" x14ac:dyDescent="0.3">
      <c r="A60" s="425"/>
      <c r="B60" s="425"/>
      <c r="C60" s="26" t="s">
        <v>13</v>
      </c>
      <c r="D60" s="24" t="s">
        <v>17</v>
      </c>
      <c r="E60" s="28" t="s">
        <v>17</v>
      </c>
      <c r="F60" s="24" t="s">
        <v>20</v>
      </c>
      <c r="G60" s="24" t="s">
        <v>22</v>
      </c>
      <c r="H60" s="24" t="s">
        <v>24</v>
      </c>
      <c r="I60" s="24" t="s">
        <v>25</v>
      </c>
      <c r="J60" s="24" t="s">
        <v>26</v>
      </c>
      <c r="K60" s="24" t="s">
        <v>22</v>
      </c>
      <c r="L60" s="429" t="s">
        <v>14</v>
      </c>
      <c r="M60" s="430"/>
      <c r="N60" s="429" t="s">
        <v>33</v>
      </c>
      <c r="O60" s="430"/>
      <c r="P60" s="24" t="s">
        <v>28</v>
      </c>
      <c r="Q60" s="24" t="s">
        <v>418</v>
      </c>
      <c r="R60" s="24" t="s">
        <v>37</v>
      </c>
      <c r="S60" s="24" t="s">
        <v>38</v>
      </c>
      <c r="T60" s="425"/>
    </row>
    <row r="61" spans="1:20" x14ac:dyDescent="0.3">
      <c r="A61" s="425"/>
      <c r="B61" s="425"/>
      <c r="C61" s="26" t="s">
        <v>14</v>
      </c>
      <c r="D61" s="24" t="s">
        <v>18</v>
      </c>
      <c r="E61" s="28" t="s">
        <v>19</v>
      </c>
      <c r="F61" s="24" t="s">
        <v>21</v>
      </c>
      <c r="G61" s="24"/>
      <c r="H61" s="24"/>
      <c r="I61" s="24"/>
      <c r="J61" s="24" t="s">
        <v>27</v>
      </c>
      <c r="K61" s="24"/>
      <c r="L61" s="22" t="s">
        <v>22</v>
      </c>
      <c r="M61" s="22" t="s">
        <v>31</v>
      </c>
      <c r="N61" s="22" t="s">
        <v>22</v>
      </c>
      <c r="O61" s="22" t="s">
        <v>31</v>
      </c>
      <c r="P61" s="25"/>
      <c r="Q61" s="25"/>
      <c r="R61" s="25"/>
      <c r="S61" s="25"/>
      <c r="T61" s="425"/>
    </row>
    <row r="62" spans="1:20" x14ac:dyDescent="0.3">
      <c r="A62" s="426"/>
      <c r="B62" s="426"/>
      <c r="C62" s="29"/>
      <c r="D62" s="30"/>
      <c r="E62" s="31"/>
      <c r="F62" s="30"/>
      <c r="G62" s="30"/>
      <c r="H62" s="30"/>
      <c r="I62" s="30"/>
      <c r="J62" s="30"/>
      <c r="K62" s="30"/>
      <c r="L62" s="32" t="s">
        <v>29</v>
      </c>
      <c r="M62" s="33" t="s">
        <v>32</v>
      </c>
      <c r="N62" s="32" t="s">
        <v>29</v>
      </c>
      <c r="O62" s="33" t="s">
        <v>32</v>
      </c>
      <c r="P62" s="30"/>
      <c r="Q62" s="30"/>
      <c r="R62" s="30"/>
      <c r="S62" s="30"/>
      <c r="T62" s="426"/>
    </row>
    <row r="63" spans="1:20" x14ac:dyDescent="0.3">
      <c r="A63" s="8">
        <v>1</v>
      </c>
      <c r="B63" s="8">
        <v>2</v>
      </c>
      <c r="C63" s="8">
        <v>3</v>
      </c>
      <c r="D63" s="8">
        <v>4</v>
      </c>
      <c r="E63" s="8">
        <v>5</v>
      </c>
      <c r="F63" s="8">
        <v>6</v>
      </c>
      <c r="G63" s="8" t="s">
        <v>0</v>
      </c>
      <c r="H63" s="8">
        <v>8</v>
      </c>
      <c r="I63" s="8">
        <v>9</v>
      </c>
      <c r="J63" s="8">
        <v>10</v>
      </c>
      <c r="K63" s="8" t="s">
        <v>1</v>
      </c>
      <c r="L63" s="8">
        <v>12</v>
      </c>
      <c r="M63" s="8">
        <v>13</v>
      </c>
      <c r="N63" s="8">
        <v>14</v>
      </c>
      <c r="O63" s="8">
        <v>15</v>
      </c>
      <c r="P63" s="8">
        <v>16</v>
      </c>
      <c r="Q63" s="8"/>
      <c r="R63" s="8">
        <v>17</v>
      </c>
      <c r="S63" s="8">
        <v>18</v>
      </c>
      <c r="T63" s="8">
        <v>19</v>
      </c>
    </row>
    <row r="64" spans="1:20" x14ac:dyDescent="0.3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7"/>
      <c r="P64" s="6"/>
      <c r="Q64" s="6"/>
      <c r="R64" s="6"/>
      <c r="S64" s="6"/>
      <c r="T64" s="6"/>
    </row>
    <row r="65" spans="1:21" x14ac:dyDescent="0.3">
      <c r="A65" s="8">
        <v>1</v>
      </c>
      <c r="B65" s="67" t="s">
        <v>277</v>
      </c>
      <c r="C65" s="133">
        <v>4</v>
      </c>
      <c r="D65" s="3">
        <v>0</v>
      </c>
      <c r="E65" s="3">
        <v>0</v>
      </c>
      <c r="F65" s="3">
        <v>0</v>
      </c>
      <c r="G65" s="13">
        <f t="shared" ref="G65:G79" si="5">C65+E65-F65</f>
        <v>4</v>
      </c>
      <c r="H65" s="13">
        <v>4</v>
      </c>
      <c r="I65" s="13">
        <v>0</v>
      </c>
      <c r="J65" s="13"/>
      <c r="K65" s="13">
        <f>H65+I65+J65</f>
        <v>4</v>
      </c>
      <c r="L65" s="3">
        <v>0</v>
      </c>
      <c r="M65" s="3">
        <v>0</v>
      </c>
      <c r="N65" s="13">
        <v>0</v>
      </c>
      <c r="O65" s="3">
        <v>0</v>
      </c>
      <c r="P65" s="8" t="s">
        <v>63</v>
      </c>
      <c r="Q65" s="8"/>
      <c r="R65" s="58">
        <v>2</v>
      </c>
      <c r="S65" s="6"/>
      <c r="T65" s="6"/>
    </row>
    <row r="66" spans="1:21" x14ac:dyDescent="0.3">
      <c r="A66" s="8">
        <v>2</v>
      </c>
      <c r="B66" s="67" t="s">
        <v>244</v>
      </c>
      <c r="C66" s="13">
        <v>5</v>
      </c>
      <c r="D66" s="3">
        <v>0</v>
      </c>
      <c r="E66" s="3">
        <v>2</v>
      </c>
      <c r="F66" s="3">
        <v>0</v>
      </c>
      <c r="G66" s="13">
        <f t="shared" si="5"/>
        <v>7</v>
      </c>
      <c r="H66" s="13">
        <v>7</v>
      </c>
      <c r="I66" s="13">
        <v>0</v>
      </c>
      <c r="J66" s="13">
        <f>J212</f>
        <v>0</v>
      </c>
      <c r="K66" s="13">
        <f t="shared" ref="K66:K78" si="6">H66+I66+J66</f>
        <v>7</v>
      </c>
      <c r="L66" s="3">
        <v>0</v>
      </c>
      <c r="M66" s="3">
        <v>0</v>
      </c>
      <c r="N66" s="13">
        <v>0</v>
      </c>
      <c r="O66" s="3">
        <v>0</v>
      </c>
      <c r="P66" s="8" t="s">
        <v>63</v>
      </c>
      <c r="Q66" s="8"/>
      <c r="R66" s="58">
        <v>4</v>
      </c>
      <c r="S66" s="6"/>
      <c r="T66" s="6"/>
    </row>
    <row r="67" spans="1:21" x14ac:dyDescent="0.3">
      <c r="A67" s="8">
        <v>3</v>
      </c>
      <c r="B67" s="67" t="s">
        <v>245</v>
      </c>
      <c r="C67" s="6">
        <v>31</v>
      </c>
      <c r="D67" s="3">
        <v>0</v>
      </c>
      <c r="E67" s="3">
        <v>2</v>
      </c>
      <c r="F67" s="3">
        <v>0</v>
      </c>
      <c r="G67" s="13">
        <f t="shared" si="5"/>
        <v>33</v>
      </c>
      <c r="H67" s="3">
        <v>17</v>
      </c>
      <c r="I67" s="3">
        <v>16</v>
      </c>
      <c r="J67" s="3">
        <v>0</v>
      </c>
      <c r="K67" s="13">
        <f t="shared" si="6"/>
        <v>33</v>
      </c>
      <c r="L67" s="7">
        <v>64000</v>
      </c>
      <c r="M67" s="58">
        <v>4000</v>
      </c>
      <c r="N67" s="7">
        <f>I67*O67</f>
        <v>68800</v>
      </c>
      <c r="O67" s="58">
        <v>4300</v>
      </c>
      <c r="P67" s="8" t="s">
        <v>63</v>
      </c>
      <c r="Q67" s="8">
        <v>1400</v>
      </c>
      <c r="R67" s="58">
        <v>15</v>
      </c>
      <c r="S67" s="6"/>
      <c r="T67" s="6"/>
    </row>
    <row r="68" spans="1:21" x14ac:dyDescent="0.3">
      <c r="A68" s="8">
        <v>4</v>
      </c>
      <c r="B68" s="138" t="s">
        <v>246</v>
      </c>
      <c r="C68" s="133">
        <v>88</v>
      </c>
      <c r="D68" s="3">
        <v>0</v>
      </c>
      <c r="E68" s="3">
        <v>0</v>
      </c>
      <c r="F68" s="3">
        <v>0</v>
      </c>
      <c r="G68" s="13">
        <f t="shared" si="5"/>
        <v>88</v>
      </c>
      <c r="H68" s="6">
        <v>50</v>
      </c>
      <c r="I68" s="13">
        <v>38</v>
      </c>
      <c r="J68" s="3">
        <v>0</v>
      </c>
      <c r="K68" s="13">
        <f t="shared" si="6"/>
        <v>88</v>
      </c>
      <c r="L68" s="7">
        <v>133000</v>
      </c>
      <c r="M68" s="58">
        <v>3500</v>
      </c>
      <c r="N68" s="7">
        <f t="shared" ref="N68:N79" si="7">I68*O68</f>
        <v>159600</v>
      </c>
      <c r="O68" s="58">
        <v>4200</v>
      </c>
      <c r="P68" s="8" t="s">
        <v>63</v>
      </c>
      <c r="Q68" s="8">
        <v>1400</v>
      </c>
      <c r="R68" s="58">
        <v>41</v>
      </c>
      <c r="S68" s="6"/>
      <c r="T68" s="6"/>
    </row>
    <row r="69" spans="1:21" x14ac:dyDescent="0.3">
      <c r="A69" s="8">
        <v>5</v>
      </c>
      <c r="B69" s="67" t="s">
        <v>121</v>
      </c>
      <c r="C69" s="13">
        <v>25</v>
      </c>
      <c r="D69" s="3">
        <v>0</v>
      </c>
      <c r="E69" s="3">
        <v>0</v>
      </c>
      <c r="F69" s="3">
        <v>0</v>
      </c>
      <c r="G69" s="13">
        <f t="shared" si="5"/>
        <v>25</v>
      </c>
      <c r="H69" s="6">
        <v>22</v>
      </c>
      <c r="I69" s="36">
        <f>I254</f>
        <v>3</v>
      </c>
      <c r="J69" s="3">
        <v>0</v>
      </c>
      <c r="K69" s="13">
        <f t="shared" si="6"/>
        <v>25</v>
      </c>
      <c r="L69" s="7">
        <v>10500</v>
      </c>
      <c r="M69" s="58">
        <v>3500</v>
      </c>
      <c r="N69" s="7">
        <f t="shared" si="7"/>
        <v>13500</v>
      </c>
      <c r="O69" s="58">
        <v>4500</v>
      </c>
      <c r="P69" s="8" t="s">
        <v>63</v>
      </c>
      <c r="Q69" s="8">
        <v>1400</v>
      </c>
      <c r="R69" s="58">
        <v>12</v>
      </c>
      <c r="S69" s="6"/>
      <c r="T69" s="6"/>
    </row>
    <row r="70" spans="1:21" s="253" customFormat="1" x14ac:dyDescent="0.3">
      <c r="A70" s="119">
        <v>6</v>
      </c>
      <c r="B70" s="120" t="s">
        <v>278</v>
      </c>
      <c r="C70" s="349">
        <v>43</v>
      </c>
      <c r="D70" s="122">
        <v>0</v>
      </c>
      <c r="E70" s="122">
        <v>0</v>
      </c>
      <c r="F70" s="122">
        <v>0</v>
      </c>
      <c r="G70" s="307">
        <f t="shared" si="5"/>
        <v>43</v>
      </c>
      <c r="H70" s="307">
        <v>23</v>
      </c>
      <c r="I70" s="307">
        <v>20</v>
      </c>
      <c r="J70" s="307">
        <f>J168</f>
        <v>0</v>
      </c>
      <c r="K70" s="307">
        <f t="shared" si="6"/>
        <v>43</v>
      </c>
      <c r="L70" s="312">
        <v>64000</v>
      </c>
      <c r="M70" s="257">
        <v>3200</v>
      </c>
      <c r="N70" s="312">
        <f t="shared" si="7"/>
        <v>90000</v>
      </c>
      <c r="O70" s="257">
        <v>4500</v>
      </c>
      <c r="P70" s="119" t="s">
        <v>63</v>
      </c>
      <c r="Q70" s="8">
        <v>1400</v>
      </c>
      <c r="R70" s="257">
        <v>22</v>
      </c>
      <c r="S70" s="127"/>
      <c r="T70" s="127"/>
      <c r="U70" s="253" t="s">
        <v>406</v>
      </c>
    </row>
    <row r="71" spans="1:21" x14ac:dyDescent="0.3">
      <c r="A71" s="119">
        <v>7</v>
      </c>
      <c r="B71" s="120" t="s">
        <v>247</v>
      </c>
      <c r="C71" s="307">
        <v>50</v>
      </c>
      <c r="D71" s="122">
        <v>0</v>
      </c>
      <c r="E71" s="122">
        <v>0</v>
      </c>
      <c r="F71" s="122">
        <v>0</v>
      </c>
      <c r="G71" s="307">
        <f t="shared" si="5"/>
        <v>50</v>
      </c>
      <c r="H71" s="307">
        <v>20</v>
      </c>
      <c r="I71" s="307">
        <v>30</v>
      </c>
      <c r="J71" s="307">
        <f>J217</f>
        <v>0</v>
      </c>
      <c r="K71" s="307">
        <f t="shared" si="6"/>
        <v>50</v>
      </c>
      <c r="L71" s="312">
        <v>90000</v>
      </c>
      <c r="M71" s="257">
        <v>3000</v>
      </c>
      <c r="N71" s="312">
        <f t="shared" si="7"/>
        <v>120000</v>
      </c>
      <c r="O71" s="257">
        <v>4000</v>
      </c>
      <c r="P71" s="119" t="s">
        <v>63</v>
      </c>
      <c r="Q71" s="8">
        <v>1400</v>
      </c>
      <c r="R71" s="257">
        <v>31</v>
      </c>
      <c r="S71" s="127"/>
      <c r="T71" s="127"/>
    </row>
    <row r="72" spans="1:21" x14ac:dyDescent="0.3">
      <c r="A72" s="119">
        <v>8</v>
      </c>
      <c r="B72" s="120" t="s">
        <v>248</v>
      </c>
      <c r="C72" s="127">
        <v>40</v>
      </c>
      <c r="D72" s="122">
        <v>0</v>
      </c>
      <c r="E72" s="122">
        <v>0</v>
      </c>
      <c r="F72" s="122">
        <v>0</v>
      </c>
      <c r="G72" s="307">
        <f t="shared" si="5"/>
        <v>40</v>
      </c>
      <c r="H72" s="122">
        <v>20</v>
      </c>
      <c r="I72" s="122">
        <v>20</v>
      </c>
      <c r="J72" s="122">
        <v>0</v>
      </c>
      <c r="K72" s="307">
        <f t="shared" si="6"/>
        <v>40</v>
      </c>
      <c r="L72" s="312">
        <v>64000</v>
      </c>
      <c r="M72" s="257">
        <v>3200</v>
      </c>
      <c r="N72" s="312">
        <f t="shared" si="7"/>
        <v>80000</v>
      </c>
      <c r="O72" s="257">
        <v>4000</v>
      </c>
      <c r="P72" s="119" t="s">
        <v>63</v>
      </c>
      <c r="Q72" s="8">
        <v>1400</v>
      </c>
      <c r="R72" s="257">
        <v>18</v>
      </c>
      <c r="S72" s="127"/>
      <c r="T72" s="127"/>
    </row>
    <row r="73" spans="1:21" s="253" customFormat="1" x14ac:dyDescent="0.3">
      <c r="A73" s="119">
        <v>9</v>
      </c>
      <c r="B73" s="120" t="s">
        <v>249</v>
      </c>
      <c r="C73" s="307">
        <v>97</v>
      </c>
      <c r="D73" s="122">
        <v>0</v>
      </c>
      <c r="E73" s="122">
        <v>10</v>
      </c>
      <c r="F73" s="122">
        <v>0</v>
      </c>
      <c r="G73" s="307">
        <f t="shared" si="5"/>
        <v>107</v>
      </c>
      <c r="H73" s="127">
        <v>67</v>
      </c>
      <c r="I73" s="307">
        <v>40</v>
      </c>
      <c r="J73" s="122">
        <v>0</v>
      </c>
      <c r="K73" s="307">
        <f t="shared" si="6"/>
        <v>107</v>
      </c>
      <c r="L73" s="312">
        <v>128000</v>
      </c>
      <c r="M73" s="257">
        <v>3200</v>
      </c>
      <c r="N73" s="312">
        <f t="shared" si="7"/>
        <v>180000</v>
      </c>
      <c r="O73" s="257">
        <v>4500</v>
      </c>
      <c r="P73" s="119" t="s">
        <v>63</v>
      </c>
      <c r="Q73" s="8">
        <v>1400</v>
      </c>
      <c r="R73" s="257">
        <v>58</v>
      </c>
      <c r="S73" s="127"/>
      <c r="T73" s="127"/>
      <c r="U73" s="253" t="s">
        <v>407</v>
      </c>
    </row>
    <row r="74" spans="1:21" x14ac:dyDescent="0.3">
      <c r="A74" s="119">
        <v>10</v>
      </c>
      <c r="B74" s="120" t="s">
        <v>250</v>
      </c>
      <c r="C74" s="307">
        <v>20</v>
      </c>
      <c r="D74" s="122">
        <v>0</v>
      </c>
      <c r="E74" s="122">
        <v>2</v>
      </c>
      <c r="F74" s="122">
        <v>0</v>
      </c>
      <c r="G74" s="307">
        <f t="shared" si="5"/>
        <v>22</v>
      </c>
      <c r="H74" s="127">
        <v>14</v>
      </c>
      <c r="I74" s="307">
        <v>8</v>
      </c>
      <c r="J74" s="122">
        <v>0</v>
      </c>
      <c r="K74" s="307">
        <f t="shared" si="6"/>
        <v>22</v>
      </c>
      <c r="L74" s="312">
        <v>25600</v>
      </c>
      <c r="M74" s="257">
        <v>3200</v>
      </c>
      <c r="N74" s="312">
        <f t="shared" si="7"/>
        <v>36000</v>
      </c>
      <c r="O74" s="257">
        <v>4500</v>
      </c>
      <c r="P74" s="119" t="s">
        <v>63</v>
      </c>
      <c r="Q74" s="8">
        <v>1400</v>
      </c>
      <c r="R74" s="257">
        <v>10</v>
      </c>
      <c r="S74" s="127"/>
      <c r="T74" s="127"/>
    </row>
    <row r="75" spans="1:21" x14ac:dyDescent="0.3">
      <c r="A75" s="119">
        <v>11</v>
      </c>
      <c r="B75" s="120" t="s">
        <v>315</v>
      </c>
      <c r="C75" s="349">
        <v>25</v>
      </c>
      <c r="D75" s="122">
        <v>0</v>
      </c>
      <c r="E75" s="122">
        <v>0</v>
      </c>
      <c r="F75" s="122">
        <v>0</v>
      </c>
      <c r="G75" s="307">
        <f t="shared" si="5"/>
        <v>25</v>
      </c>
      <c r="H75" s="307">
        <v>15</v>
      </c>
      <c r="I75" s="307">
        <v>10</v>
      </c>
      <c r="J75" s="307">
        <f>J173</f>
        <v>0</v>
      </c>
      <c r="K75" s="307">
        <f t="shared" si="6"/>
        <v>25</v>
      </c>
      <c r="L75" s="312">
        <v>35000</v>
      </c>
      <c r="M75" s="257">
        <v>3500</v>
      </c>
      <c r="N75" s="312">
        <f t="shared" si="7"/>
        <v>45000</v>
      </c>
      <c r="O75" s="257">
        <v>4500</v>
      </c>
      <c r="P75" s="119" t="s">
        <v>63</v>
      </c>
      <c r="Q75" s="8">
        <v>1400</v>
      </c>
      <c r="R75" s="257">
        <v>12</v>
      </c>
      <c r="S75" s="127"/>
      <c r="T75" s="127"/>
    </row>
    <row r="76" spans="1:21" x14ac:dyDescent="0.3">
      <c r="A76" s="119">
        <v>12</v>
      </c>
      <c r="B76" s="120" t="s">
        <v>251</v>
      </c>
      <c r="C76" s="307">
        <v>72</v>
      </c>
      <c r="D76" s="122">
        <v>0</v>
      </c>
      <c r="E76" s="122">
        <v>5</v>
      </c>
      <c r="F76" s="122">
        <v>0</v>
      </c>
      <c r="G76" s="307">
        <f t="shared" si="5"/>
        <v>77</v>
      </c>
      <c r="H76" s="307">
        <v>45</v>
      </c>
      <c r="I76" s="307">
        <v>32</v>
      </c>
      <c r="J76" s="307">
        <f>J222</f>
        <v>0</v>
      </c>
      <c r="K76" s="307">
        <f t="shared" si="6"/>
        <v>77</v>
      </c>
      <c r="L76" s="312">
        <v>112000</v>
      </c>
      <c r="M76" s="257">
        <v>3500</v>
      </c>
      <c r="N76" s="312">
        <f t="shared" si="7"/>
        <v>144000</v>
      </c>
      <c r="O76" s="257">
        <v>4500</v>
      </c>
      <c r="P76" s="119" t="s">
        <v>63</v>
      </c>
      <c r="Q76" s="8">
        <v>1400</v>
      </c>
      <c r="R76" s="257">
        <v>33</v>
      </c>
      <c r="S76" s="127"/>
      <c r="T76" s="127"/>
    </row>
    <row r="77" spans="1:21" s="253" customFormat="1" x14ac:dyDescent="0.3">
      <c r="A77" s="119">
        <v>13</v>
      </c>
      <c r="B77" s="120" t="s">
        <v>252</v>
      </c>
      <c r="C77" s="127">
        <v>25</v>
      </c>
      <c r="D77" s="122">
        <v>0</v>
      </c>
      <c r="E77" s="122">
        <v>2</v>
      </c>
      <c r="F77" s="122">
        <v>0</v>
      </c>
      <c r="G77" s="307">
        <f t="shared" si="5"/>
        <v>27</v>
      </c>
      <c r="H77" s="122">
        <v>22</v>
      </c>
      <c r="I77" s="122">
        <v>5</v>
      </c>
      <c r="J77" s="122">
        <v>0</v>
      </c>
      <c r="K77" s="307">
        <f t="shared" si="6"/>
        <v>27</v>
      </c>
      <c r="L77" s="312">
        <v>17500</v>
      </c>
      <c r="M77" s="257">
        <v>3500</v>
      </c>
      <c r="N77" s="312">
        <f t="shared" si="7"/>
        <v>19000</v>
      </c>
      <c r="O77" s="257">
        <v>3800</v>
      </c>
      <c r="P77" s="119" t="s">
        <v>63</v>
      </c>
      <c r="Q77" s="8">
        <v>1400</v>
      </c>
      <c r="R77" s="257">
        <v>12</v>
      </c>
      <c r="S77" s="127"/>
      <c r="T77" s="127"/>
      <c r="U77" s="253" t="s">
        <v>406</v>
      </c>
    </row>
    <row r="78" spans="1:21" x14ac:dyDescent="0.3">
      <c r="A78" s="119">
        <v>14</v>
      </c>
      <c r="B78" s="120" t="s">
        <v>253</v>
      </c>
      <c r="C78" s="307">
        <v>27</v>
      </c>
      <c r="D78" s="122">
        <v>0</v>
      </c>
      <c r="E78" s="122">
        <v>5</v>
      </c>
      <c r="F78" s="122">
        <v>0</v>
      </c>
      <c r="G78" s="307">
        <f t="shared" si="5"/>
        <v>32</v>
      </c>
      <c r="H78" s="127">
        <v>19</v>
      </c>
      <c r="I78" s="307">
        <v>13</v>
      </c>
      <c r="J78" s="122">
        <v>0</v>
      </c>
      <c r="K78" s="307">
        <f t="shared" si="6"/>
        <v>32</v>
      </c>
      <c r="L78" s="312">
        <v>45500</v>
      </c>
      <c r="M78" s="257">
        <v>3500</v>
      </c>
      <c r="N78" s="312">
        <f t="shared" si="7"/>
        <v>52000</v>
      </c>
      <c r="O78" s="257">
        <v>4000</v>
      </c>
      <c r="P78" s="119" t="s">
        <v>63</v>
      </c>
      <c r="Q78" s="8">
        <v>1400</v>
      </c>
      <c r="R78" s="257">
        <v>21</v>
      </c>
      <c r="S78" s="127"/>
      <c r="T78" s="127"/>
    </row>
    <row r="79" spans="1:21" x14ac:dyDescent="0.3">
      <c r="A79" s="6">
        <v>15</v>
      </c>
      <c r="B79" s="67" t="s">
        <v>254</v>
      </c>
      <c r="C79" s="13">
        <v>39</v>
      </c>
      <c r="D79" s="3">
        <v>0</v>
      </c>
      <c r="E79" s="3">
        <v>0</v>
      </c>
      <c r="F79" s="3">
        <v>0</v>
      </c>
      <c r="G79" s="13">
        <f t="shared" si="5"/>
        <v>39</v>
      </c>
      <c r="H79" s="6">
        <v>20</v>
      </c>
      <c r="I79" s="13">
        <v>19</v>
      </c>
      <c r="J79" s="3">
        <v>0</v>
      </c>
      <c r="K79" s="13">
        <f>H79+I79+J79</f>
        <v>39</v>
      </c>
      <c r="L79" s="7">
        <v>66500</v>
      </c>
      <c r="M79" s="58">
        <v>3500</v>
      </c>
      <c r="N79" s="7">
        <f t="shared" si="7"/>
        <v>72200</v>
      </c>
      <c r="O79" s="257">
        <v>3800</v>
      </c>
      <c r="P79" s="8" t="s">
        <v>63</v>
      </c>
      <c r="Q79" s="8">
        <v>1400</v>
      </c>
      <c r="R79" s="6">
        <v>18</v>
      </c>
      <c r="S79" s="6"/>
      <c r="T79" s="6"/>
    </row>
    <row r="80" spans="1:21" x14ac:dyDescent="0.3">
      <c r="A80" s="6"/>
      <c r="B80" s="67"/>
      <c r="C80" s="13"/>
      <c r="D80" s="3"/>
      <c r="E80" s="3"/>
      <c r="F80" s="3"/>
      <c r="G80" s="13"/>
      <c r="H80" s="6"/>
      <c r="I80" s="36"/>
      <c r="J80" s="3"/>
      <c r="K80" s="13"/>
      <c r="L80" s="6"/>
      <c r="M80" s="6"/>
      <c r="N80" s="6"/>
      <c r="O80" s="6"/>
      <c r="P80" s="8"/>
      <c r="Q80" s="8"/>
      <c r="R80" s="6"/>
      <c r="S80" s="6"/>
      <c r="T80" s="6"/>
    </row>
    <row r="81" spans="1:20" x14ac:dyDescent="0.3">
      <c r="A81" s="6"/>
      <c r="B81" s="41" t="s">
        <v>3</v>
      </c>
      <c r="C81" s="7">
        <f>SUM(C65:C79)</f>
        <v>591</v>
      </c>
      <c r="D81" s="7">
        <f>SUM(D65:D79)</f>
        <v>0</v>
      </c>
      <c r="E81" s="7">
        <f>SUM(E65:E79)</f>
        <v>28</v>
      </c>
      <c r="F81" s="47">
        <f t="shared" ref="F81:K81" si="8">SUM(F65:F79)</f>
        <v>0</v>
      </c>
      <c r="G81" s="7">
        <f t="shared" si="8"/>
        <v>619</v>
      </c>
      <c r="H81" s="7">
        <f t="shared" si="8"/>
        <v>365</v>
      </c>
      <c r="I81" s="7">
        <f t="shared" si="8"/>
        <v>254</v>
      </c>
      <c r="J81" s="7">
        <f t="shared" si="8"/>
        <v>0</v>
      </c>
      <c r="K81" s="7">
        <f t="shared" si="8"/>
        <v>619</v>
      </c>
      <c r="L81" s="7">
        <f>SUM(L67:L80)</f>
        <v>855600</v>
      </c>
      <c r="M81" s="58">
        <f>SUM(M67:M79)/13</f>
        <v>3407.6923076923076</v>
      </c>
      <c r="N81" s="7">
        <f>SUM(N67:N80)</f>
        <v>1080100</v>
      </c>
      <c r="O81" s="58">
        <f>SUM(O67:O79)/13</f>
        <v>4238.4615384615381</v>
      </c>
      <c r="P81" s="8" t="s">
        <v>63</v>
      </c>
      <c r="Q81" s="8">
        <v>1400</v>
      </c>
      <c r="R81" s="7">
        <f>SUM(R65:R80)</f>
        <v>309</v>
      </c>
      <c r="S81" s="47"/>
      <c r="T81" s="6"/>
    </row>
    <row r="83" spans="1:20" x14ac:dyDescent="0.3">
      <c r="A83" s="16" t="s">
        <v>46</v>
      </c>
      <c r="I83" s="18"/>
      <c r="O83" s="419" t="str">
        <f>O36</f>
        <v>Padang Ulak Tanding, 31 Desember 2023</v>
      </c>
      <c r="P83" s="419"/>
      <c r="Q83" s="419"/>
      <c r="R83" s="419"/>
      <c r="S83" s="419"/>
      <c r="T83" s="419"/>
    </row>
    <row r="84" spans="1:20" x14ac:dyDescent="0.3">
      <c r="B84" s="374" t="s">
        <v>383</v>
      </c>
      <c r="N84" s="20"/>
      <c r="O84" s="419" t="s">
        <v>2</v>
      </c>
      <c r="P84" s="419"/>
      <c r="Q84" s="419"/>
      <c r="R84" s="419"/>
      <c r="S84" s="419"/>
      <c r="T84" s="419"/>
    </row>
    <row r="85" spans="1:20" x14ac:dyDescent="0.3">
      <c r="B85" s="74" t="s">
        <v>472</v>
      </c>
    </row>
    <row r="86" spans="1:20" x14ac:dyDescent="0.3">
      <c r="B86" s="374"/>
      <c r="H86" s="256"/>
    </row>
    <row r="87" spans="1:20" x14ac:dyDescent="0.3">
      <c r="B87" s="374"/>
      <c r="O87" s="428" t="str">
        <f>O40</f>
        <v>DIDI DARMADI S.ST</v>
      </c>
      <c r="P87" s="428"/>
      <c r="Q87" s="428"/>
      <c r="R87" s="428"/>
      <c r="S87" s="428"/>
      <c r="T87" s="428"/>
    </row>
    <row r="88" spans="1:20" x14ac:dyDescent="0.3">
      <c r="O88" s="419" t="str">
        <f>O41</f>
        <v>NIP. 19790429 201706 1 001</v>
      </c>
      <c r="P88" s="419"/>
      <c r="Q88" s="419"/>
      <c r="R88" s="419"/>
      <c r="S88" s="419"/>
      <c r="T88" s="419"/>
    </row>
    <row r="89" spans="1:20" x14ac:dyDescent="0.3">
      <c r="O89" s="89"/>
      <c r="P89" s="89"/>
      <c r="Q89" s="89"/>
      <c r="R89" s="89"/>
      <c r="S89" s="89"/>
      <c r="T89" s="89"/>
    </row>
    <row r="90" spans="1:20" x14ac:dyDescent="0.3">
      <c r="O90" s="89"/>
      <c r="P90" s="89"/>
      <c r="Q90" s="89"/>
      <c r="R90" s="89"/>
      <c r="S90" s="89"/>
      <c r="T90" s="89"/>
    </row>
    <row r="91" spans="1:20" x14ac:dyDescent="0.3">
      <c r="O91" s="89"/>
      <c r="P91" s="89"/>
      <c r="Q91" s="89"/>
      <c r="R91" s="89"/>
      <c r="S91" s="89"/>
      <c r="T91" s="89"/>
    </row>
    <row r="92" spans="1:20" x14ac:dyDescent="0.3">
      <c r="A92" s="16" t="s">
        <v>96</v>
      </c>
    </row>
    <row r="93" spans="1:20" x14ac:dyDescent="0.3">
      <c r="L93" s="17"/>
    </row>
    <row r="94" spans="1:20" x14ac:dyDescent="0.3">
      <c r="A94" s="441" t="s">
        <v>93</v>
      </c>
      <c r="B94" s="460"/>
      <c r="C94" s="460"/>
      <c r="D94" s="460"/>
      <c r="E94" s="460"/>
      <c r="F94" s="460"/>
      <c r="G94" s="460"/>
      <c r="H94" s="460"/>
      <c r="I94" s="460"/>
      <c r="J94" s="460"/>
      <c r="K94" s="460"/>
      <c r="L94" s="460"/>
      <c r="M94" s="460"/>
      <c r="N94" s="460"/>
      <c r="O94" s="460"/>
      <c r="P94" s="460"/>
      <c r="Q94" s="460"/>
      <c r="R94" s="460"/>
      <c r="S94" s="460"/>
      <c r="T94" s="447"/>
    </row>
    <row r="95" spans="1:20" x14ac:dyDescent="0.3">
      <c r="A95" s="444" t="s">
        <v>4</v>
      </c>
      <c r="B95" s="461"/>
      <c r="C95" s="461"/>
      <c r="D95" s="461"/>
      <c r="E95" s="461"/>
      <c r="F95" s="461"/>
      <c r="G95" s="461"/>
      <c r="H95" s="461"/>
      <c r="I95" s="461"/>
      <c r="J95" s="461"/>
      <c r="K95" s="461"/>
      <c r="L95" s="461"/>
      <c r="M95" s="461"/>
      <c r="N95" s="461"/>
      <c r="O95" s="461"/>
      <c r="P95" s="461"/>
      <c r="Q95" s="461"/>
      <c r="R95" s="461"/>
      <c r="S95" s="461"/>
      <c r="T95" s="445"/>
    </row>
    <row r="96" spans="1:20" x14ac:dyDescent="0.3">
      <c r="N96" s="18"/>
    </row>
    <row r="97" spans="1:20" x14ac:dyDescent="0.3">
      <c r="A97" s="19" t="s">
        <v>5</v>
      </c>
      <c r="B97" s="19"/>
      <c r="C97" s="19" t="s">
        <v>76</v>
      </c>
      <c r="D97" s="19"/>
      <c r="L97" s="20"/>
      <c r="N97" s="20"/>
      <c r="Q97" s="16" t="s">
        <v>42</v>
      </c>
      <c r="S97" s="16" t="str">
        <f>S6</f>
        <v>: 2023</v>
      </c>
    </row>
    <row r="98" spans="1:20" x14ac:dyDescent="0.3">
      <c r="A98" s="16" t="s">
        <v>9</v>
      </c>
      <c r="C98" s="16" t="str">
        <f>C53</f>
        <v>: PADANG ULAK TANDING</v>
      </c>
      <c r="Q98" s="16" t="s">
        <v>43</v>
      </c>
      <c r="S98" s="16" t="s">
        <v>45</v>
      </c>
    </row>
    <row r="99" spans="1:20" x14ac:dyDescent="0.3">
      <c r="A99" s="16" t="s">
        <v>6</v>
      </c>
      <c r="C99" s="16" t="s">
        <v>99</v>
      </c>
      <c r="Q99" s="16" t="s">
        <v>44</v>
      </c>
      <c r="S99" s="16" t="str">
        <f>S8</f>
        <v>: IV ( Empat )</v>
      </c>
    </row>
    <row r="100" spans="1:20" x14ac:dyDescent="0.3">
      <c r="A100" s="16" t="s">
        <v>7</v>
      </c>
      <c r="C100" s="16" t="s">
        <v>41</v>
      </c>
    </row>
    <row r="102" spans="1:20" x14ac:dyDescent="0.3">
      <c r="A102" s="424" t="s">
        <v>8</v>
      </c>
      <c r="B102" s="424" t="s">
        <v>91</v>
      </c>
      <c r="C102" s="22" t="s">
        <v>10</v>
      </c>
      <c r="D102" s="433" t="s">
        <v>15</v>
      </c>
      <c r="E102" s="422"/>
      <c r="F102" s="422"/>
      <c r="G102" s="422"/>
      <c r="H102" s="422"/>
      <c r="I102" s="422"/>
      <c r="J102" s="422"/>
      <c r="K102" s="423"/>
      <c r="L102" s="431" t="s">
        <v>28</v>
      </c>
      <c r="M102" s="432"/>
      <c r="N102" s="431" t="s">
        <v>28</v>
      </c>
      <c r="O102" s="432"/>
      <c r="P102" s="23"/>
      <c r="Q102" s="387"/>
      <c r="R102" s="421" t="s">
        <v>35</v>
      </c>
      <c r="S102" s="427"/>
      <c r="T102" s="424" t="s">
        <v>39</v>
      </c>
    </row>
    <row r="103" spans="1:20" x14ac:dyDescent="0.3">
      <c r="A103" s="425"/>
      <c r="B103" s="425"/>
      <c r="C103" s="24" t="s">
        <v>11</v>
      </c>
      <c r="D103" s="421" t="s">
        <v>16</v>
      </c>
      <c r="E103" s="422"/>
      <c r="F103" s="422"/>
      <c r="G103" s="423"/>
      <c r="H103" s="433" t="s">
        <v>23</v>
      </c>
      <c r="I103" s="422"/>
      <c r="J103" s="422"/>
      <c r="K103" s="423"/>
      <c r="L103" s="434" t="s">
        <v>29</v>
      </c>
      <c r="M103" s="435"/>
      <c r="N103" s="434" t="s">
        <v>29</v>
      </c>
      <c r="O103" s="435"/>
      <c r="P103" s="25"/>
      <c r="Q103" s="26" t="s">
        <v>416</v>
      </c>
      <c r="R103" s="429" t="s">
        <v>36</v>
      </c>
      <c r="S103" s="430"/>
      <c r="T103" s="425"/>
    </row>
    <row r="104" spans="1:20" x14ac:dyDescent="0.3">
      <c r="A104" s="425"/>
      <c r="B104" s="425"/>
      <c r="C104" s="26" t="s">
        <v>12</v>
      </c>
      <c r="D104" s="23"/>
      <c r="E104" s="27"/>
      <c r="F104" s="23"/>
      <c r="G104" s="23"/>
      <c r="H104" s="23"/>
      <c r="I104" s="23"/>
      <c r="J104" s="23"/>
      <c r="K104" s="23"/>
      <c r="L104" s="421" t="s">
        <v>30</v>
      </c>
      <c r="M104" s="427"/>
      <c r="N104" s="421" t="s">
        <v>30</v>
      </c>
      <c r="O104" s="427"/>
      <c r="P104" s="24" t="s">
        <v>34</v>
      </c>
      <c r="Q104" s="24" t="s">
        <v>417</v>
      </c>
      <c r="R104" s="22"/>
      <c r="S104" s="22"/>
      <c r="T104" s="425"/>
    </row>
    <row r="105" spans="1:20" x14ac:dyDescent="0.3">
      <c r="A105" s="425"/>
      <c r="B105" s="425"/>
      <c r="C105" s="26" t="s">
        <v>13</v>
      </c>
      <c r="D105" s="24" t="s">
        <v>17</v>
      </c>
      <c r="E105" s="28" t="s">
        <v>17</v>
      </c>
      <c r="F105" s="24" t="s">
        <v>20</v>
      </c>
      <c r="G105" s="24" t="s">
        <v>22</v>
      </c>
      <c r="H105" s="24" t="s">
        <v>24</v>
      </c>
      <c r="I105" s="24" t="s">
        <v>25</v>
      </c>
      <c r="J105" s="24" t="s">
        <v>26</v>
      </c>
      <c r="K105" s="24" t="s">
        <v>22</v>
      </c>
      <c r="L105" s="429" t="s">
        <v>14</v>
      </c>
      <c r="M105" s="430"/>
      <c r="N105" s="429" t="s">
        <v>33</v>
      </c>
      <c r="O105" s="430"/>
      <c r="P105" s="24" t="s">
        <v>28</v>
      </c>
      <c r="Q105" s="24" t="s">
        <v>418</v>
      </c>
      <c r="R105" s="24" t="s">
        <v>37</v>
      </c>
      <c r="S105" s="24" t="s">
        <v>38</v>
      </c>
      <c r="T105" s="425"/>
    </row>
    <row r="106" spans="1:20" x14ac:dyDescent="0.3">
      <c r="A106" s="425"/>
      <c r="B106" s="425"/>
      <c r="C106" s="26" t="s">
        <v>14</v>
      </c>
      <c r="D106" s="24" t="s">
        <v>18</v>
      </c>
      <c r="E106" s="28" t="s">
        <v>19</v>
      </c>
      <c r="F106" s="24" t="s">
        <v>21</v>
      </c>
      <c r="G106" s="24"/>
      <c r="H106" s="24"/>
      <c r="I106" s="24"/>
      <c r="J106" s="24" t="s">
        <v>27</v>
      </c>
      <c r="K106" s="24"/>
      <c r="L106" s="22" t="s">
        <v>22</v>
      </c>
      <c r="M106" s="22" t="s">
        <v>31</v>
      </c>
      <c r="N106" s="22" t="s">
        <v>22</v>
      </c>
      <c r="O106" s="22" t="s">
        <v>31</v>
      </c>
      <c r="P106" s="25"/>
      <c r="Q106" s="25"/>
      <c r="R106" s="25"/>
      <c r="S106" s="25"/>
      <c r="T106" s="425"/>
    </row>
    <row r="107" spans="1:20" x14ac:dyDescent="0.3">
      <c r="A107" s="426"/>
      <c r="B107" s="426"/>
      <c r="C107" s="29"/>
      <c r="D107" s="30"/>
      <c r="E107" s="31"/>
      <c r="F107" s="30"/>
      <c r="G107" s="30"/>
      <c r="H107" s="30"/>
      <c r="I107" s="30"/>
      <c r="J107" s="30"/>
      <c r="K107" s="30"/>
      <c r="L107" s="32" t="s">
        <v>29</v>
      </c>
      <c r="M107" s="33" t="s">
        <v>32</v>
      </c>
      <c r="N107" s="32" t="s">
        <v>29</v>
      </c>
      <c r="O107" s="33" t="s">
        <v>32</v>
      </c>
      <c r="P107" s="30"/>
      <c r="Q107" s="30"/>
      <c r="R107" s="30"/>
      <c r="S107" s="30"/>
      <c r="T107" s="426"/>
    </row>
    <row r="108" spans="1:20" x14ac:dyDescent="0.3">
      <c r="A108" s="8">
        <v>1</v>
      </c>
      <c r="B108" s="8">
        <v>2</v>
      </c>
      <c r="C108" s="8">
        <v>3</v>
      </c>
      <c r="D108" s="8">
        <v>4</v>
      </c>
      <c r="E108" s="8">
        <v>5</v>
      </c>
      <c r="F108" s="8">
        <v>6</v>
      </c>
      <c r="G108" s="8" t="s">
        <v>0</v>
      </c>
      <c r="H108" s="8">
        <v>8</v>
      </c>
      <c r="I108" s="8">
        <v>9</v>
      </c>
      <c r="J108" s="8">
        <v>10</v>
      </c>
      <c r="K108" s="8" t="s">
        <v>1</v>
      </c>
      <c r="L108" s="8">
        <v>12</v>
      </c>
      <c r="M108" s="8">
        <v>13</v>
      </c>
      <c r="N108" s="8">
        <v>14</v>
      </c>
      <c r="O108" s="8">
        <v>15</v>
      </c>
      <c r="P108" s="8">
        <v>16</v>
      </c>
      <c r="Q108" s="8"/>
      <c r="R108" s="8">
        <v>17</v>
      </c>
      <c r="S108" s="8">
        <v>18</v>
      </c>
      <c r="T108" s="8">
        <v>19</v>
      </c>
    </row>
    <row r="109" spans="1:20" x14ac:dyDescent="0.3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7"/>
      <c r="P109" s="6"/>
      <c r="Q109" s="6"/>
      <c r="R109" s="6"/>
      <c r="S109" s="6"/>
      <c r="T109" s="6"/>
    </row>
    <row r="110" spans="1:20" x14ac:dyDescent="0.3">
      <c r="A110" s="8">
        <v>1</v>
      </c>
      <c r="B110" s="67" t="s">
        <v>277</v>
      </c>
      <c r="C110" s="133">
        <v>117</v>
      </c>
      <c r="D110" s="55">
        <v>0</v>
      </c>
      <c r="E110" s="55">
        <v>0</v>
      </c>
      <c r="F110" s="55">
        <v>0</v>
      </c>
      <c r="G110" s="13">
        <f t="shared" ref="G110:G124" si="9">C110+E110-F110</f>
        <v>117</v>
      </c>
      <c r="H110" s="55">
        <v>25</v>
      </c>
      <c r="I110" s="13">
        <v>75</v>
      </c>
      <c r="J110" s="13">
        <v>17</v>
      </c>
      <c r="K110" s="13">
        <f>H110+I110+J110</f>
        <v>117</v>
      </c>
      <c r="L110" s="58">
        <v>58500</v>
      </c>
      <c r="M110" s="290">
        <v>780</v>
      </c>
      <c r="N110" s="290">
        <f>I110*O110</f>
        <v>58500</v>
      </c>
      <c r="O110" s="290">
        <v>780</v>
      </c>
      <c r="P110" s="168" t="s">
        <v>64</v>
      </c>
      <c r="Q110" s="168">
        <v>8000</v>
      </c>
      <c r="R110" s="290">
        <v>50</v>
      </c>
      <c r="S110" s="6"/>
      <c r="T110" s="6"/>
    </row>
    <row r="111" spans="1:20" x14ac:dyDescent="0.3">
      <c r="A111" s="8">
        <v>2</v>
      </c>
      <c r="B111" s="67" t="s">
        <v>244</v>
      </c>
      <c r="C111" s="13">
        <v>200</v>
      </c>
      <c r="D111" s="55">
        <v>0</v>
      </c>
      <c r="E111" s="55">
        <v>0</v>
      </c>
      <c r="F111" s="55">
        <v>0</v>
      </c>
      <c r="G111" s="13">
        <f t="shared" si="9"/>
        <v>200</v>
      </c>
      <c r="H111" s="55">
        <v>75</v>
      </c>
      <c r="I111" s="13">
        <v>120</v>
      </c>
      <c r="J111" s="13">
        <v>5</v>
      </c>
      <c r="K111" s="13">
        <f t="shared" ref="K111:K123" si="10">H111+I111+J111</f>
        <v>200</v>
      </c>
      <c r="L111" s="58">
        <v>93600</v>
      </c>
      <c r="M111" s="290">
        <v>780</v>
      </c>
      <c r="N111" s="290">
        <f t="shared" ref="N111:N122" si="11">I111*O111</f>
        <v>93600</v>
      </c>
      <c r="O111" s="290">
        <v>780</v>
      </c>
      <c r="P111" s="168" t="s">
        <v>64</v>
      </c>
      <c r="Q111" s="168">
        <v>8000</v>
      </c>
      <c r="R111" s="290">
        <v>102</v>
      </c>
      <c r="S111" s="6"/>
      <c r="T111" s="6"/>
    </row>
    <row r="112" spans="1:20" x14ac:dyDescent="0.3">
      <c r="A112" s="8">
        <v>3</v>
      </c>
      <c r="B112" s="67" t="s">
        <v>245</v>
      </c>
      <c r="C112" s="6">
        <v>165</v>
      </c>
      <c r="D112" s="55">
        <v>0</v>
      </c>
      <c r="E112" s="55">
        <v>0</v>
      </c>
      <c r="F112" s="55">
        <v>0</v>
      </c>
      <c r="G112" s="13">
        <f t="shared" si="9"/>
        <v>165</v>
      </c>
      <c r="H112" s="55">
        <v>5</v>
      </c>
      <c r="I112" s="55">
        <v>145</v>
      </c>
      <c r="J112" s="55">
        <v>15</v>
      </c>
      <c r="K112" s="13">
        <f t="shared" si="10"/>
        <v>165</v>
      </c>
      <c r="L112" s="58">
        <v>113100</v>
      </c>
      <c r="M112" s="290">
        <v>780</v>
      </c>
      <c r="N112" s="290">
        <f t="shared" si="11"/>
        <v>113100</v>
      </c>
      <c r="O112" s="290">
        <v>780</v>
      </c>
      <c r="P112" s="168" t="s">
        <v>64</v>
      </c>
      <c r="Q112" s="168">
        <v>8000</v>
      </c>
      <c r="R112" s="290">
        <v>115</v>
      </c>
      <c r="S112" s="6"/>
      <c r="T112" s="6"/>
    </row>
    <row r="113" spans="1:21" x14ac:dyDescent="0.3">
      <c r="A113" s="8">
        <v>4</v>
      </c>
      <c r="B113" s="138" t="s">
        <v>246</v>
      </c>
      <c r="C113" s="133">
        <v>199</v>
      </c>
      <c r="D113" s="55">
        <v>0</v>
      </c>
      <c r="E113" s="55">
        <v>0</v>
      </c>
      <c r="F113" s="55">
        <v>0</v>
      </c>
      <c r="G113" s="13">
        <f t="shared" si="9"/>
        <v>199</v>
      </c>
      <c r="H113" s="55">
        <v>30</v>
      </c>
      <c r="I113" s="13">
        <v>155</v>
      </c>
      <c r="J113" s="55">
        <v>14</v>
      </c>
      <c r="K113" s="13">
        <f t="shared" si="10"/>
        <v>199</v>
      </c>
      <c r="L113" s="58">
        <v>124000</v>
      </c>
      <c r="M113" s="290">
        <v>800</v>
      </c>
      <c r="N113" s="290">
        <f t="shared" si="11"/>
        <v>124000</v>
      </c>
      <c r="O113" s="290">
        <v>800</v>
      </c>
      <c r="P113" s="168" t="s">
        <v>64</v>
      </c>
      <c r="Q113" s="168">
        <v>8000</v>
      </c>
      <c r="R113" s="290">
        <v>127</v>
      </c>
      <c r="S113" s="6"/>
      <c r="T113" s="6"/>
    </row>
    <row r="114" spans="1:21" x14ac:dyDescent="0.3">
      <c r="A114" s="8">
        <v>5</v>
      </c>
      <c r="B114" s="67" t="s">
        <v>121</v>
      </c>
      <c r="C114" s="13">
        <v>51</v>
      </c>
      <c r="D114" s="55">
        <v>0</v>
      </c>
      <c r="E114" s="55">
        <v>0</v>
      </c>
      <c r="F114" s="55">
        <v>0</v>
      </c>
      <c r="G114" s="13">
        <f t="shared" si="9"/>
        <v>51</v>
      </c>
      <c r="H114" s="55">
        <v>15</v>
      </c>
      <c r="I114" s="13">
        <v>36</v>
      </c>
      <c r="J114" s="55">
        <v>0</v>
      </c>
      <c r="K114" s="13">
        <f t="shared" si="10"/>
        <v>51</v>
      </c>
      <c r="L114" s="58">
        <v>28800</v>
      </c>
      <c r="M114" s="290">
        <v>800</v>
      </c>
      <c r="N114" s="290">
        <f t="shared" si="11"/>
        <v>28800</v>
      </c>
      <c r="O114" s="290">
        <v>800</v>
      </c>
      <c r="P114" s="168" t="s">
        <v>64</v>
      </c>
      <c r="Q114" s="168">
        <v>8000</v>
      </c>
      <c r="R114" s="290">
        <v>28</v>
      </c>
      <c r="S114" s="6"/>
      <c r="T114" s="6"/>
    </row>
    <row r="115" spans="1:21" s="253" customFormat="1" x14ac:dyDescent="0.3">
      <c r="A115" s="119">
        <v>6</v>
      </c>
      <c r="B115" s="120" t="s">
        <v>278</v>
      </c>
      <c r="C115" s="349">
        <v>200</v>
      </c>
      <c r="D115" s="362">
        <v>0</v>
      </c>
      <c r="E115" s="123">
        <v>0</v>
      </c>
      <c r="F115" s="123">
        <v>0</v>
      </c>
      <c r="G115" s="307">
        <f t="shared" si="9"/>
        <v>200</v>
      </c>
      <c r="H115" s="123">
        <v>80</v>
      </c>
      <c r="I115" s="307">
        <v>120</v>
      </c>
      <c r="J115" s="307">
        <f>J216</f>
        <v>0</v>
      </c>
      <c r="K115" s="307">
        <f t="shared" si="10"/>
        <v>200</v>
      </c>
      <c r="L115" s="257">
        <v>96000</v>
      </c>
      <c r="M115" s="394">
        <v>800</v>
      </c>
      <c r="N115" s="290">
        <f t="shared" si="11"/>
        <v>96000</v>
      </c>
      <c r="O115" s="290">
        <v>800</v>
      </c>
      <c r="P115" s="397" t="s">
        <v>64</v>
      </c>
      <c r="Q115" s="168">
        <v>8000</v>
      </c>
      <c r="R115" s="394">
        <v>107</v>
      </c>
      <c r="S115" s="127"/>
      <c r="T115" s="127"/>
      <c r="U115" s="253" t="s">
        <v>404</v>
      </c>
    </row>
    <row r="116" spans="1:21" x14ac:dyDescent="0.3">
      <c r="A116" s="119">
        <v>7</v>
      </c>
      <c r="B116" s="120" t="s">
        <v>247</v>
      </c>
      <c r="C116" s="307">
        <v>150</v>
      </c>
      <c r="D116" s="123">
        <v>0</v>
      </c>
      <c r="E116" s="123">
        <v>0</v>
      </c>
      <c r="F116" s="123">
        <v>0</v>
      </c>
      <c r="G116" s="307">
        <f t="shared" si="9"/>
        <v>150</v>
      </c>
      <c r="H116" s="123">
        <v>75</v>
      </c>
      <c r="I116" s="307">
        <v>75</v>
      </c>
      <c r="J116" s="307">
        <f>J262</f>
        <v>0</v>
      </c>
      <c r="K116" s="307">
        <f t="shared" si="10"/>
        <v>150</v>
      </c>
      <c r="L116" s="257">
        <v>60000</v>
      </c>
      <c r="M116" s="394">
        <v>800</v>
      </c>
      <c r="N116" s="394">
        <f t="shared" si="11"/>
        <v>60000</v>
      </c>
      <c r="O116" s="290">
        <v>800</v>
      </c>
      <c r="P116" s="397" t="s">
        <v>64</v>
      </c>
      <c r="Q116" s="168">
        <v>8000</v>
      </c>
      <c r="R116" s="394">
        <v>75</v>
      </c>
      <c r="S116" s="127"/>
      <c r="T116" s="127"/>
    </row>
    <row r="117" spans="1:21" x14ac:dyDescent="0.3">
      <c r="A117" s="119">
        <v>8</v>
      </c>
      <c r="B117" s="120" t="s">
        <v>248</v>
      </c>
      <c r="C117" s="127">
        <v>155</v>
      </c>
      <c r="D117" s="123">
        <v>0</v>
      </c>
      <c r="E117" s="123">
        <v>0</v>
      </c>
      <c r="F117" s="123">
        <v>0</v>
      </c>
      <c r="G117" s="307">
        <f t="shared" si="9"/>
        <v>155</v>
      </c>
      <c r="H117" s="123">
        <v>67</v>
      </c>
      <c r="I117" s="123">
        <v>88</v>
      </c>
      <c r="J117" s="123">
        <v>0</v>
      </c>
      <c r="K117" s="307">
        <f t="shared" si="10"/>
        <v>155</v>
      </c>
      <c r="L117" s="257">
        <f>I117*M117</f>
        <v>70400</v>
      </c>
      <c r="M117" s="394">
        <v>800</v>
      </c>
      <c r="N117" s="394">
        <f t="shared" si="11"/>
        <v>70400</v>
      </c>
      <c r="O117" s="290">
        <v>800</v>
      </c>
      <c r="P117" s="397" t="s">
        <v>64</v>
      </c>
      <c r="Q117" s="168">
        <v>8000</v>
      </c>
      <c r="R117" s="394">
        <v>81</v>
      </c>
      <c r="S117" s="127"/>
      <c r="T117" s="127"/>
    </row>
    <row r="118" spans="1:21" s="253" customFormat="1" x14ac:dyDescent="0.3">
      <c r="A118" s="119">
        <v>9</v>
      </c>
      <c r="B118" s="120" t="s">
        <v>249</v>
      </c>
      <c r="C118" s="307">
        <v>180</v>
      </c>
      <c r="D118" s="123">
        <v>0</v>
      </c>
      <c r="E118" s="123">
        <v>0</v>
      </c>
      <c r="F118" s="123">
        <v>10</v>
      </c>
      <c r="G118" s="307">
        <f t="shared" si="9"/>
        <v>170</v>
      </c>
      <c r="H118" s="123">
        <v>30</v>
      </c>
      <c r="I118" s="307">
        <v>140</v>
      </c>
      <c r="J118" s="123">
        <v>0</v>
      </c>
      <c r="K118" s="307">
        <f t="shared" si="10"/>
        <v>170</v>
      </c>
      <c r="L118" s="257">
        <v>119000</v>
      </c>
      <c r="M118" s="394">
        <v>850</v>
      </c>
      <c r="N118" s="394">
        <f t="shared" si="11"/>
        <v>112000</v>
      </c>
      <c r="O118" s="290">
        <v>800</v>
      </c>
      <c r="P118" s="397" t="s">
        <v>64</v>
      </c>
      <c r="Q118" s="168">
        <v>8000</v>
      </c>
      <c r="R118" s="394">
        <v>108</v>
      </c>
      <c r="S118" s="127"/>
      <c r="T118" s="127"/>
      <c r="U118" s="253" t="s">
        <v>405</v>
      </c>
    </row>
    <row r="119" spans="1:21" x14ac:dyDescent="0.3">
      <c r="A119" s="119">
        <v>10</v>
      </c>
      <c r="B119" s="120" t="s">
        <v>250</v>
      </c>
      <c r="C119" s="307">
        <v>107</v>
      </c>
      <c r="D119" s="123">
        <v>0</v>
      </c>
      <c r="E119" s="123">
        <v>0</v>
      </c>
      <c r="F119" s="123">
        <v>0</v>
      </c>
      <c r="G119" s="307">
        <f t="shared" si="9"/>
        <v>107</v>
      </c>
      <c r="H119" s="123">
        <v>65</v>
      </c>
      <c r="I119" s="307">
        <v>42</v>
      </c>
      <c r="J119" s="123">
        <v>0</v>
      </c>
      <c r="K119" s="307">
        <f t="shared" si="10"/>
        <v>107</v>
      </c>
      <c r="L119" s="257">
        <v>31500</v>
      </c>
      <c r="M119" s="394">
        <v>750</v>
      </c>
      <c r="N119" s="394">
        <f t="shared" si="11"/>
        <v>31500</v>
      </c>
      <c r="O119" s="290">
        <v>750</v>
      </c>
      <c r="P119" s="397" t="s">
        <v>64</v>
      </c>
      <c r="Q119" s="168">
        <v>8000</v>
      </c>
      <c r="R119" s="394">
        <v>85</v>
      </c>
      <c r="S119" s="127"/>
      <c r="T119" s="127"/>
    </row>
    <row r="120" spans="1:21" x14ac:dyDescent="0.3">
      <c r="A120" s="119">
        <v>11</v>
      </c>
      <c r="B120" s="120" t="s">
        <v>315</v>
      </c>
      <c r="C120" s="349">
        <v>175</v>
      </c>
      <c r="D120" s="123">
        <v>0</v>
      </c>
      <c r="E120" s="123">
        <v>0</v>
      </c>
      <c r="F120" s="123">
        <v>0</v>
      </c>
      <c r="G120" s="307">
        <f t="shared" si="9"/>
        <v>175</v>
      </c>
      <c r="H120" s="123">
        <v>80</v>
      </c>
      <c r="I120" s="307">
        <v>95</v>
      </c>
      <c r="J120" s="307">
        <f>J221</f>
        <v>0</v>
      </c>
      <c r="K120" s="307">
        <f t="shared" si="10"/>
        <v>175</v>
      </c>
      <c r="L120" s="257">
        <v>71250</v>
      </c>
      <c r="M120" s="394">
        <v>750</v>
      </c>
      <c r="N120" s="394">
        <f t="shared" si="11"/>
        <v>71250</v>
      </c>
      <c r="O120" s="290">
        <v>750</v>
      </c>
      <c r="P120" s="397" t="s">
        <v>64</v>
      </c>
      <c r="Q120" s="168">
        <v>8000</v>
      </c>
      <c r="R120" s="394">
        <v>80</v>
      </c>
      <c r="S120" s="127"/>
      <c r="T120" s="127"/>
    </row>
    <row r="121" spans="1:21" x14ac:dyDescent="0.3">
      <c r="A121" s="119">
        <v>12</v>
      </c>
      <c r="B121" s="120" t="s">
        <v>251</v>
      </c>
      <c r="C121" s="307">
        <v>78</v>
      </c>
      <c r="D121" s="123">
        <v>0</v>
      </c>
      <c r="E121" s="123">
        <v>0</v>
      </c>
      <c r="F121" s="123">
        <v>5</v>
      </c>
      <c r="G121" s="307">
        <f t="shared" si="9"/>
        <v>73</v>
      </c>
      <c r="H121" s="123">
        <v>20</v>
      </c>
      <c r="I121" s="307">
        <v>53</v>
      </c>
      <c r="J121" s="307">
        <f>J271</f>
        <v>0</v>
      </c>
      <c r="K121" s="307">
        <f t="shared" si="10"/>
        <v>73</v>
      </c>
      <c r="L121" s="257">
        <v>39750</v>
      </c>
      <c r="M121" s="394">
        <v>750</v>
      </c>
      <c r="N121" s="394">
        <f t="shared" si="11"/>
        <v>39750</v>
      </c>
      <c r="O121" s="290">
        <v>750</v>
      </c>
      <c r="P121" s="397" t="s">
        <v>64</v>
      </c>
      <c r="Q121" s="168">
        <v>8000</v>
      </c>
      <c r="R121" s="394">
        <v>55</v>
      </c>
      <c r="S121" s="127"/>
      <c r="T121" s="127"/>
    </row>
    <row r="122" spans="1:21" s="253" customFormat="1" x14ac:dyDescent="0.3">
      <c r="A122" s="119">
        <v>13</v>
      </c>
      <c r="B122" s="120" t="s">
        <v>252</v>
      </c>
      <c r="C122" s="127">
        <v>100</v>
      </c>
      <c r="D122" s="123">
        <v>0</v>
      </c>
      <c r="E122" s="123">
        <v>0</v>
      </c>
      <c r="F122" s="123">
        <v>0</v>
      </c>
      <c r="G122" s="335">
        <f t="shared" si="9"/>
        <v>100</v>
      </c>
      <c r="H122" s="123">
        <v>30</v>
      </c>
      <c r="I122" s="123">
        <v>70</v>
      </c>
      <c r="J122" s="123">
        <v>0</v>
      </c>
      <c r="K122" s="307">
        <f t="shared" si="10"/>
        <v>100</v>
      </c>
      <c r="L122" s="257">
        <v>52500</v>
      </c>
      <c r="M122" s="394">
        <v>750</v>
      </c>
      <c r="N122" s="394">
        <f t="shared" si="11"/>
        <v>52500</v>
      </c>
      <c r="O122" s="290">
        <v>750</v>
      </c>
      <c r="P122" s="397" t="s">
        <v>64</v>
      </c>
      <c r="Q122" s="168">
        <v>8000</v>
      </c>
      <c r="R122" s="394">
        <v>62</v>
      </c>
      <c r="S122" s="127"/>
      <c r="T122" s="127"/>
      <c r="U122" s="253" t="s">
        <v>404</v>
      </c>
    </row>
    <row r="123" spans="1:21" x14ac:dyDescent="0.3">
      <c r="A123" s="8">
        <v>14</v>
      </c>
      <c r="B123" s="67" t="s">
        <v>253</v>
      </c>
      <c r="C123" s="13">
        <v>82</v>
      </c>
      <c r="D123" s="55">
        <v>0</v>
      </c>
      <c r="E123" s="55">
        <v>0</v>
      </c>
      <c r="F123" s="55">
        <v>5</v>
      </c>
      <c r="G123" s="13">
        <f t="shared" si="9"/>
        <v>77</v>
      </c>
      <c r="H123" s="55">
        <v>20</v>
      </c>
      <c r="I123" s="13">
        <v>57</v>
      </c>
      <c r="J123" s="55">
        <v>0</v>
      </c>
      <c r="K123" s="13">
        <f t="shared" si="10"/>
        <v>77</v>
      </c>
      <c r="L123" s="58">
        <v>42750</v>
      </c>
      <c r="M123" s="290">
        <v>750</v>
      </c>
      <c r="N123" s="290">
        <f>I123*O123</f>
        <v>42750</v>
      </c>
      <c r="O123" s="290">
        <v>750</v>
      </c>
      <c r="P123" s="168" t="s">
        <v>64</v>
      </c>
      <c r="Q123" s="168">
        <v>8000</v>
      </c>
      <c r="R123" s="290">
        <v>50</v>
      </c>
      <c r="S123" s="6"/>
      <c r="T123" s="6"/>
    </row>
    <row r="124" spans="1:21" x14ac:dyDescent="0.3">
      <c r="A124" s="8">
        <v>15</v>
      </c>
      <c r="B124" s="67" t="s">
        <v>254</v>
      </c>
      <c r="C124" s="13">
        <v>210</v>
      </c>
      <c r="D124" s="55">
        <v>0</v>
      </c>
      <c r="E124" s="55">
        <v>0</v>
      </c>
      <c r="F124" s="55">
        <v>0</v>
      </c>
      <c r="G124" s="13">
        <f t="shared" si="9"/>
        <v>210</v>
      </c>
      <c r="H124" s="55">
        <v>75</v>
      </c>
      <c r="I124" s="13">
        <v>135</v>
      </c>
      <c r="J124" s="55">
        <v>0</v>
      </c>
      <c r="K124" s="13">
        <f>H124+I124+J124</f>
        <v>210</v>
      </c>
      <c r="L124" s="58">
        <v>101250</v>
      </c>
      <c r="M124" s="290">
        <v>750</v>
      </c>
      <c r="N124" s="290">
        <f>I124*O124</f>
        <v>101250</v>
      </c>
      <c r="O124" s="290">
        <v>750</v>
      </c>
      <c r="P124" s="168" t="s">
        <v>64</v>
      </c>
      <c r="Q124" s="168">
        <v>8000</v>
      </c>
      <c r="R124" s="290">
        <v>107</v>
      </c>
      <c r="S124" s="6"/>
      <c r="T124" s="6"/>
    </row>
    <row r="125" spans="1:21" x14ac:dyDescent="0.3">
      <c r="A125" s="8"/>
      <c r="B125" s="67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</row>
    <row r="126" spans="1:21" x14ac:dyDescent="0.3">
      <c r="A126" s="6"/>
      <c r="B126" s="41" t="s">
        <v>3</v>
      </c>
      <c r="C126" s="13">
        <f t="shared" ref="C126:J126" si="12">SUM(C110:C125)</f>
        <v>2169</v>
      </c>
      <c r="D126" s="38">
        <f t="shared" si="12"/>
        <v>0</v>
      </c>
      <c r="E126" s="3">
        <f t="shared" si="12"/>
        <v>0</v>
      </c>
      <c r="F126" s="3">
        <f t="shared" si="12"/>
        <v>20</v>
      </c>
      <c r="G126" s="13">
        <f t="shared" si="12"/>
        <v>2149</v>
      </c>
      <c r="H126" s="13">
        <f t="shared" si="12"/>
        <v>692</v>
      </c>
      <c r="I126" s="13">
        <f t="shared" si="12"/>
        <v>1406</v>
      </c>
      <c r="J126" s="13">
        <f t="shared" si="12"/>
        <v>51</v>
      </c>
      <c r="K126" s="13">
        <f>SUM(K110:K125)</f>
        <v>2149</v>
      </c>
      <c r="L126" s="40">
        <f>SUM(L110:L125)</f>
        <v>1102400</v>
      </c>
      <c r="M126" s="96">
        <f>SUM(M110:M124)/15</f>
        <v>779.33333333333337</v>
      </c>
      <c r="N126" s="7">
        <f>SUM(N110:N125)</f>
        <v>1095400</v>
      </c>
      <c r="O126" s="298">
        <f>SUM(O110:O124)/15</f>
        <v>776</v>
      </c>
      <c r="P126" s="6" t="s">
        <v>64</v>
      </c>
      <c r="Q126" s="6">
        <f>SUM(Q110:Q124)/15</f>
        <v>8000</v>
      </c>
      <c r="R126" s="40">
        <f>SUM(R110:R125)</f>
        <v>1232</v>
      </c>
      <c r="S126" s="6"/>
      <c r="T126" s="6"/>
    </row>
    <row r="127" spans="1:21" ht="20.100000000000001" customHeight="1" x14ac:dyDescent="0.3">
      <c r="A127" s="16" t="s">
        <v>46</v>
      </c>
      <c r="O127" s="469" t="str">
        <f>O83</f>
        <v>Padang Ulak Tanding, 31 Desember 2023</v>
      </c>
      <c r="P127" s="469"/>
      <c r="Q127" s="469"/>
      <c r="R127" s="469"/>
      <c r="S127" s="469"/>
      <c r="T127" s="469"/>
    </row>
    <row r="128" spans="1:21" ht="20.100000000000001" customHeight="1" x14ac:dyDescent="0.3">
      <c r="O128" s="419" t="s">
        <v>2</v>
      </c>
      <c r="P128" s="419"/>
      <c r="Q128" s="419"/>
      <c r="R128" s="419"/>
      <c r="S128" s="419"/>
      <c r="T128" s="419"/>
    </row>
    <row r="129" spans="1:20" x14ac:dyDescent="0.3">
      <c r="B129" s="383" t="s">
        <v>325</v>
      </c>
    </row>
    <row r="130" spans="1:20" x14ac:dyDescent="0.3">
      <c r="B130" s="74" t="s">
        <v>473</v>
      </c>
    </row>
    <row r="131" spans="1:20" ht="20.100000000000001" customHeight="1" x14ac:dyDescent="0.3">
      <c r="B131" s="379" t="s">
        <v>363</v>
      </c>
      <c r="O131" s="428" t="str">
        <f>O87</f>
        <v>DIDI DARMADI S.ST</v>
      </c>
      <c r="P131" s="428"/>
      <c r="Q131" s="428"/>
      <c r="R131" s="428"/>
      <c r="S131" s="428"/>
      <c r="T131" s="428"/>
    </row>
    <row r="132" spans="1:20" ht="16.5" customHeight="1" x14ac:dyDescent="0.3">
      <c r="O132" s="419" t="str">
        <f>O88</f>
        <v>NIP. 19790429 201706 1 001</v>
      </c>
      <c r="P132" s="419"/>
      <c r="Q132" s="419"/>
      <c r="R132" s="419"/>
      <c r="S132" s="419"/>
      <c r="T132" s="419"/>
    </row>
    <row r="133" spans="1:20" ht="12" customHeight="1" x14ac:dyDescent="0.3">
      <c r="B133" s="374"/>
    </row>
    <row r="134" spans="1:20" ht="12" customHeight="1" x14ac:dyDescent="0.3"/>
    <row r="135" spans="1:20" ht="20.100000000000001" customHeight="1" x14ac:dyDescent="0.3">
      <c r="A135" s="16" t="s">
        <v>96</v>
      </c>
    </row>
    <row r="136" spans="1:20" x14ac:dyDescent="0.3">
      <c r="L136" s="17"/>
    </row>
    <row r="137" spans="1:20" x14ac:dyDescent="0.3">
      <c r="A137" s="441" t="s">
        <v>93</v>
      </c>
      <c r="B137" s="460"/>
      <c r="C137" s="460"/>
      <c r="D137" s="460"/>
      <c r="E137" s="460"/>
      <c r="F137" s="460"/>
      <c r="G137" s="460"/>
      <c r="H137" s="460"/>
      <c r="I137" s="460"/>
      <c r="J137" s="460"/>
      <c r="K137" s="460"/>
      <c r="L137" s="460"/>
      <c r="M137" s="460"/>
      <c r="N137" s="460"/>
      <c r="O137" s="460"/>
      <c r="P137" s="460"/>
      <c r="Q137" s="460"/>
      <c r="R137" s="460"/>
      <c r="S137" s="460"/>
      <c r="T137" s="447"/>
    </row>
    <row r="138" spans="1:20" x14ac:dyDescent="0.3">
      <c r="A138" s="444" t="s">
        <v>4</v>
      </c>
      <c r="B138" s="461"/>
      <c r="C138" s="461"/>
      <c r="D138" s="461"/>
      <c r="E138" s="461"/>
      <c r="F138" s="461"/>
      <c r="G138" s="461"/>
      <c r="H138" s="461"/>
      <c r="I138" s="461"/>
      <c r="J138" s="461"/>
      <c r="K138" s="461"/>
      <c r="L138" s="461"/>
      <c r="M138" s="461"/>
      <c r="N138" s="461"/>
      <c r="O138" s="461"/>
      <c r="P138" s="461"/>
      <c r="Q138" s="461"/>
      <c r="R138" s="461"/>
      <c r="S138" s="461"/>
      <c r="T138" s="445"/>
    </row>
    <row r="139" spans="1:20" x14ac:dyDescent="0.3">
      <c r="N139" s="18"/>
    </row>
    <row r="140" spans="1:20" x14ac:dyDescent="0.3">
      <c r="A140" s="19" t="s">
        <v>5</v>
      </c>
      <c r="B140" s="19"/>
      <c r="C140" s="19" t="s">
        <v>77</v>
      </c>
      <c r="D140" s="19"/>
      <c r="L140" s="20"/>
      <c r="N140" s="20"/>
      <c r="Q140" s="16" t="s">
        <v>42</v>
      </c>
      <c r="S140" s="16" t="str">
        <f>S97</f>
        <v>: 2023</v>
      </c>
    </row>
    <row r="141" spans="1:20" x14ac:dyDescent="0.3">
      <c r="A141" s="16" t="s">
        <v>9</v>
      </c>
      <c r="C141" s="16" t="str">
        <f>C98</f>
        <v>: PADANG ULAK TANDING</v>
      </c>
      <c r="Q141" s="16" t="s">
        <v>43</v>
      </c>
      <c r="S141" s="16" t="s">
        <v>45</v>
      </c>
    </row>
    <row r="142" spans="1:20" x14ac:dyDescent="0.3">
      <c r="A142" s="16" t="s">
        <v>6</v>
      </c>
      <c r="C142" s="16" t="s">
        <v>99</v>
      </c>
      <c r="Q142" s="16" t="s">
        <v>44</v>
      </c>
      <c r="S142" s="16" t="str">
        <f>S99</f>
        <v>: IV ( Empat )</v>
      </c>
    </row>
    <row r="143" spans="1:20" x14ac:dyDescent="0.3">
      <c r="A143" s="16" t="s">
        <v>7</v>
      </c>
      <c r="C143" s="16" t="s">
        <v>41</v>
      </c>
    </row>
    <row r="145" spans="1:23" x14ac:dyDescent="0.3">
      <c r="A145" s="424" t="s">
        <v>8</v>
      </c>
      <c r="B145" s="424" t="s">
        <v>91</v>
      </c>
      <c r="C145" s="22" t="s">
        <v>10</v>
      </c>
      <c r="D145" s="433" t="s">
        <v>15</v>
      </c>
      <c r="E145" s="422"/>
      <c r="F145" s="422"/>
      <c r="G145" s="422"/>
      <c r="H145" s="422"/>
      <c r="I145" s="422"/>
      <c r="J145" s="422"/>
      <c r="K145" s="423"/>
      <c r="L145" s="431" t="s">
        <v>28</v>
      </c>
      <c r="M145" s="432"/>
      <c r="N145" s="431" t="s">
        <v>28</v>
      </c>
      <c r="O145" s="432"/>
      <c r="P145" s="23"/>
      <c r="Q145" s="387"/>
      <c r="R145" s="421" t="s">
        <v>35</v>
      </c>
      <c r="S145" s="427"/>
      <c r="T145" s="424" t="s">
        <v>39</v>
      </c>
    </row>
    <row r="146" spans="1:23" x14ac:dyDescent="0.3">
      <c r="A146" s="425"/>
      <c r="B146" s="425"/>
      <c r="C146" s="24" t="s">
        <v>11</v>
      </c>
      <c r="D146" s="421" t="s">
        <v>16</v>
      </c>
      <c r="E146" s="422"/>
      <c r="F146" s="422"/>
      <c r="G146" s="423"/>
      <c r="H146" s="433" t="s">
        <v>23</v>
      </c>
      <c r="I146" s="422"/>
      <c r="J146" s="422"/>
      <c r="K146" s="423"/>
      <c r="L146" s="434" t="s">
        <v>29</v>
      </c>
      <c r="M146" s="435"/>
      <c r="N146" s="434" t="s">
        <v>29</v>
      </c>
      <c r="O146" s="435"/>
      <c r="P146" s="25"/>
      <c r="Q146" s="26" t="s">
        <v>416</v>
      </c>
      <c r="R146" s="429" t="s">
        <v>36</v>
      </c>
      <c r="S146" s="430"/>
      <c r="T146" s="425"/>
    </row>
    <row r="147" spans="1:23" x14ac:dyDescent="0.3">
      <c r="A147" s="425"/>
      <c r="B147" s="425"/>
      <c r="C147" s="26" t="s">
        <v>12</v>
      </c>
      <c r="D147" s="23"/>
      <c r="E147" s="27"/>
      <c r="F147" s="23"/>
      <c r="G147" s="23"/>
      <c r="H147" s="23"/>
      <c r="I147" s="23"/>
      <c r="J147" s="23"/>
      <c r="K147" s="23"/>
      <c r="L147" s="421" t="s">
        <v>30</v>
      </c>
      <c r="M147" s="427"/>
      <c r="N147" s="421" t="s">
        <v>30</v>
      </c>
      <c r="O147" s="427"/>
      <c r="P147" s="24" t="s">
        <v>34</v>
      </c>
      <c r="Q147" s="24" t="s">
        <v>417</v>
      </c>
      <c r="R147" s="22"/>
      <c r="S147" s="22"/>
      <c r="T147" s="425"/>
    </row>
    <row r="148" spans="1:23" x14ac:dyDescent="0.3">
      <c r="A148" s="425"/>
      <c r="B148" s="425"/>
      <c r="C148" s="26" t="s">
        <v>13</v>
      </c>
      <c r="D148" s="24" t="s">
        <v>17</v>
      </c>
      <c r="E148" s="28" t="s">
        <v>17</v>
      </c>
      <c r="F148" s="24" t="s">
        <v>20</v>
      </c>
      <c r="G148" s="24" t="s">
        <v>22</v>
      </c>
      <c r="H148" s="24" t="s">
        <v>24</v>
      </c>
      <c r="I148" s="24" t="s">
        <v>25</v>
      </c>
      <c r="J148" s="24" t="s">
        <v>26</v>
      </c>
      <c r="K148" s="24" t="s">
        <v>22</v>
      </c>
      <c r="L148" s="429" t="s">
        <v>14</v>
      </c>
      <c r="M148" s="430"/>
      <c r="N148" s="429" t="s">
        <v>33</v>
      </c>
      <c r="O148" s="430"/>
      <c r="P148" s="24" t="s">
        <v>28</v>
      </c>
      <c r="Q148" s="24" t="s">
        <v>418</v>
      </c>
      <c r="R148" s="24" t="s">
        <v>37</v>
      </c>
      <c r="S148" s="24" t="s">
        <v>38</v>
      </c>
      <c r="T148" s="425"/>
    </row>
    <row r="149" spans="1:23" x14ac:dyDescent="0.3">
      <c r="A149" s="425"/>
      <c r="B149" s="425"/>
      <c r="C149" s="26" t="s">
        <v>14</v>
      </c>
      <c r="D149" s="24" t="s">
        <v>18</v>
      </c>
      <c r="E149" s="28" t="s">
        <v>19</v>
      </c>
      <c r="F149" s="24" t="s">
        <v>21</v>
      </c>
      <c r="G149" s="24"/>
      <c r="H149" s="24"/>
      <c r="I149" s="24"/>
      <c r="J149" s="24" t="s">
        <v>27</v>
      </c>
      <c r="K149" s="24"/>
      <c r="L149" s="22" t="s">
        <v>22</v>
      </c>
      <c r="M149" s="22" t="s">
        <v>31</v>
      </c>
      <c r="N149" s="22" t="s">
        <v>22</v>
      </c>
      <c r="O149" s="22" t="s">
        <v>31</v>
      </c>
      <c r="P149" s="25"/>
      <c r="Q149" s="25"/>
      <c r="R149" s="25"/>
      <c r="S149" s="25"/>
      <c r="T149" s="425"/>
    </row>
    <row r="150" spans="1:23" ht="20.100000000000001" customHeight="1" x14ac:dyDescent="0.3">
      <c r="A150" s="426"/>
      <c r="B150" s="426"/>
      <c r="C150" s="29"/>
      <c r="D150" s="30"/>
      <c r="E150" s="31"/>
      <c r="F150" s="30"/>
      <c r="G150" s="30"/>
      <c r="H150" s="30"/>
      <c r="I150" s="30"/>
      <c r="J150" s="30"/>
      <c r="K150" s="30"/>
      <c r="L150" s="32" t="s">
        <v>29</v>
      </c>
      <c r="M150" s="33" t="s">
        <v>32</v>
      </c>
      <c r="N150" s="32" t="s">
        <v>29</v>
      </c>
      <c r="O150" s="33" t="s">
        <v>32</v>
      </c>
      <c r="P150" s="30"/>
      <c r="Q150" s="30"/>
      <c r="R150" s="30"/>
      <c r="S150" s="30"/>
      <c r="T150" s="426"/>
    </row>
    <row r="151" spans="1:23" x14ac:dyDescent="0.3">
      <c r="A151" s="8">
        <v>1</v>
      </c>
      <c r="B151" s="8">
        <v>2</v>
      </c>
      <c r="C151" s="8">
        <v>3</v>
      </c>
      <c r="D151" s="8">
        <v>4</v>
      </c>
      <c r="E151" s="8">
        <v>5</v>
      </c>
      <c r="F151" s="8">
        <v>6</v>
      </c>
      <c r="G151" s="8" t="s">
        <v>0</v>
      </c>
      <c r="H151" s="8">
        <v>8</v>
      </c>
      <c r="I151" s="8">
        <v>9</v>
      </c>
      <c r="J151" s="8">
        <v>10</v>
      </c>
      <c r="K151" s="8" t="s">
        <v>1</v>
      </c>
      <c r="L151" s="8">
        <v>12</v>
      </c>
      <c r="M151" s="8">
        <v>13</v>
      </c>
      <c r="N151" s="8">
        <v>14</v>
      </c>
      <c r="O151" s="8">
        <v>15</v>
      </c>
      <c r="P151" s="8">
        <v>16</v>
      </c>
      <c r="Q151" s="8"/>
      <c r="R151" s="8">
        <v>17</v>
      </c>
      <c r="S151" s="8">
        <v>18</v>
      </c>
      <c r="T151" s="8">
        <v>19</v>
      </c>
    </row>
    <row r="152" spans="1:23" x14ac:dyDescent="0.3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7"/>
      <c r="P152" s="6"/>
      <c r="Q152" s="6"/>
      <c r="R152" s="6"/>
      <c r="S152" s="6"/>
      <c r="T152" s="6"/>
    </row>
    <row r="153" spans="1:23" x14ac:dyDescent="0.3">
      <c r="A153" s="8">
        <v>1</v>
      </c>
      <c r="B153" s="67" t="s">
        <v>277</v>
      </c>
      <c r="C153" s="133">
        <v>150</v>
      </c>
      <c r="D153" s="3">
        <v>0</v>
      </c>
      <c r="E153" s="3">
        <v>0</v>
      </c>
      <c r="F153" s="3">
        <v>0</v>
      </c>
      <c r="G153" s="13">
        <f t="shared" ref="G153:G167" si="13">C153+E153-F153</f>
        <v>150</v>
      </c>
      <c r="H153" s="3">
        <v>20</v>
      </c>
      <c r="I153" s="13">
        <v>110</v>
      </c>
      <c r="J153" s="13">
        <v>20</v>
      </c>
      <c r="K153" s="13">
        <f>H153+I153+J153</f>
        <v>150</v>
      </c>
      <c r="L153" s="58">
        <v>79200</v>
      </c>
      <c r="M153" s="59">
        <v>720</v>
      </c>
      <c r="N153" s="58">
        <f>I153*O153</f>
        <v>60500</v>
      </c>
      <c r="O153" s="59">
        <v>550</v>
      </c>
      <c r="P153" s="59" t="s">
        <v>65</v>
      </c>
      <c r="Q153" s="59">
        <v>37000</v>
      </c>
      <c r="R153" s="6">
        <v>60</v>
      </c>
      <c r="S153" s="6"/>
      <c r="T153" s="6"/>
      <c r="W153" s="58">
        <v>1000</v>
      </c>
    </row>
    <row r="154" spans="1:23" x14ac:dyDescent="0.3">
      <c r="A154" s="8">
        <v>2</v>
      </c>
      <c r="B154" s="67" t="s">
        <v>244</v>
      </c>
      <c r="C154" s="13">
        <v>168</v>
      </c>
      <c r="D154" s="3">
        <v>0</v>
      </c>
      <c r="E154" s="3">
        <v>0</v>
      </c>
      <c r="F154" s="3">
        <v>0</v>
      </c>
      <c r="G154" s="13">
        <f t="shared" si="13"/>
        <v>168</v>
      </c>
      <c r="H154" s="3">
        <v>25</v>
      </c>
      <c r="I154" s="13">
        <v>133</v>
      </c>
      <c r="J154" s="13">
        <v>10</v>
      </c>
      <c r="K154" s="13">
        <f t="shared" ref="K154:K167" si="14">H154+I154+J154</f>
        <v>168</v>
      </c>
      <c r="L154" s="58">
        <v>93100</v>
      </c>
      <c r="M154" s="59">
        <v>700</v>
      </c>
      <c r="N154" s="58">
        <f t="shared" ref="N154:N167" si="15">I154*O154</f>
        <v>73150</v>
      </c>
      <c r="O154" s="59">
        <v>550</v>
      </c>
      <c r="P154" s="59" t="s">
        <v>65</v>
      </c>
      <c r="Q154" s="59">
        <v>37000</v>
      </c>
      <c r="R154" s="6">
        <v>87</v>
      </c>
      <c r="S154" s="6"/>
      <c r="T154" s="6"/>
      <c r="W154" s="58">
        <v>1200</v>
      </c>
    </row>
    <row r="155" spans="1:23" x14ac:dyDescent="0.3">
      <c r="A155" s="8">
        <v>3</v>
      </c>
      <c r="B155" s="67" t="s">
        <v>245</v>
      </c>
      <c r="C155" s="6">
        <v>147</v>
      </c>
      <c r="D155" s="3">
        <v>0</v>
      </c>
      <c r="E155" s="3">
        <v>0</v>
      </c>
      <c r="F155" s="3">
        <v>0</v>
      </c>
      <c r="G155" s="13">
        <f t="shared" si="13"/>
        <v>147</v>
      </c>
      <c r="H155" s="3">
        <v>43</v>
      </c>
      <c r="I155" s="3">
        <v>89</v>
      </c>
      <c r="J155" s="13">
        <v>15</v>
      </c>
      <c r="K155" s="13">
        <f t="shared" si="14"/>
        <v>147</v>
      </c>
      <c r="L155" s="58">
        <f>I155*M155</f>
        <v>60520</v>
      </c>
      <c r="M155" s="59">
        <v>680</v>
      </c>
      <c r="N155" s="58">
        <f t="shared" si="15"/>
        <v>48950</v>
      </c>
      <c r="O155" s="59">
        <v>550</v>
      </c>
      <c r="P155" s="59" t="s">
        <v>65</v>
      </c>
      <c r="Q155" s="59">
        <v>37000</v>
      </c>
      <c r="R155" s="6">
        <v>98</v>
      </c>
      <c r="S155" s="6"/>
      <c r="T155" s="6"/>
      <c r="W155" s="58">
        <v>800</v>
      </c>
    </row>
    <row r="156" spans="1:23" x14ac:dyDescent="0.3">
      <c r="A156" s="8">
        <v>4</v>
      </c>
      <c r="B156" s="138" t="s">
        <v>246</v>
      </c>
      <c r="C156" s="133">
        <v>121</v>
      </c>
      <c r="D156" s="3">
        <v>0</v>
      </c>
      <c r="E156" s="3">
        <v>0</v>
      </c>
      <c r="F156" s="3">
        <v>0</v>
      </c>
      <c r="G156" s="13">
        <f t="shared" si="13"/>
        <v>121</v>
      </c>
      <c r="H156" s="3">
        <v>23</v>
      </c>
      <c r="I156" s="13">
        <v>88</v>
      </c>
      <c r="J156" s="13">
        <v>10</v>
      </c>
      <c r="K156" s="13">
        <f t="shared" si="14"/>
        <v>121</v>
      </c>
      <c r="L156" s="58">
        <v>57200</v>
      </c>
      <c r="M156" s="59">
        <v>650</v>
      </c>
      <c r="N156" s="58">
        <f t="shared" si="15"/>
        <v>48400</v>
      </c>
      <c r="O156" s="59">
        <v>550</v>
      </c>
      <c r="P156" s="59" t="s">
        <v>65</v>
      </c>
      <c r="Q156" s="59">
        <v>37000</v>
      </c>
      <c r="R156" s="6">
        <v>88</v>
      </c>
      <c r="S156" s="6"/>
      <c r="T156" s="6"/>
      <c r="W156" s="58">
        <v>800</v>
      </c>
    </row>
    <row r="157" spans="1:23" x14ac:dyDescent="0.3">
      <c r="A157" s="8">
        <v>5</v>
      </c>
      <c r="B157" s="67" t="s">
        <v>121</v>
      </c>
      <c r="C157" s="13">
        <v>139</v>
      </c>
      <c r="D157" s="3">
        <v>0</v>
      </c>
      <c r="E157" s="3">
        <v>0</v>
      </c>
      <c r="F157" s="3">
        <v>0</v>
      </c>
      <c r="G157" s="13">
        <f t="shared" si="13"/>
        <v>139</v>
      </c>
      <c r="H157" s="3">
        <v>50</v>
      </c>
      <c r="I157" s="13">
        <v>64</v>
      </c>
      <c r="J157" s="13">
        <v>25</v>
      </c>
      <c r="K157" s="13">
        <f t="shared" si="14"/>
        <v>139</v>
      </c>
      <c r="L157" s="58">
        <v>44800</v>
      </c>
      <c r="M157" s="59">
        <v>700</v>
      </c>
      <c r="N157" s="58">
        <f t="shared" si="15"/>
        <v>35200</v>
      </c>
      <c r="O157" s="59">
        <v>550</v>
      </c>
      <c r="P157" s="59" t="s">
        <v>65</v>
      </c>
      <c r="Q157" s="59">
        <v>37000</v>
      </c>
      <c r="R157" s="6">
        <v>41</v>
      </c>
      <c r="S157" s="6"/>
      <c r="T157" s="6"/>
      <c r="W157" s="58">
        <v>600</v>
      </c>
    </row>
    <row r="158" spans="1:23" x14ac:dyDescent="0.3">
      <c r="A158" s="8">
        <v>6</v>
      </c>
      <c r="B158" s="67" t="s">
        <v>278</v>
      </c>
      <c r="C158" s="133">
        <v>156</v>
      </c>
      <c r="D158" s="3">
        <v>0</v>
      </c>
      <c r="E158" s="3">
        <v>0</v>
      </c>
      <c r="F158" s="3">
        <v>0</v>
      </c>
      <c r="G158" s="13">
        <f t="shared" si="13"/>
        <v>156</v>
      </c>
      <c r="H158" s="3">
        <v>50</v>
      </c>
      <c r="I158" s="13">
        <v>90</v>
      </c>
      <c r="J158" s="13">
        <v>16</v>
      </c>
      <c r="K158" s="13">
        <f t="shared" si="14"/>
        <v>156</v>
      </c>
      <c r="L158" s="58">
        <v>58500</v>
      </c>
      <c r="M158" s="59">
        <v>650</v>
      </c>
      <c r="N158" s="58">
        <f t="shared" si="15"/>
        <v>49500</v>
      </c>
      <c r="O158" s="59">
        <v>550</v>
      </c>
      <c r="P158" s="59" t="s">
        <v>65</v>
      </c>
      <c r="Q158" s="59">
        <v>37000</v>
      </c>
      <c r="R158" s="6">
        <v>72</v>
      </c>
      <c r="S158" s="6"/>
      <c r="T158" s="6"/>
      <c r="W158" s="58">
        <v>1000</v>
      </c>
    </row>
    <row r="159" spans="1:23" x14ac:dyDescent="0.3">
      <c r="A159" s="8">
        <v>7</v>
      </c>
      <c r="B159" s="67" t="s">
        <v>247</v>
      </c>
      <c r="C159" s="13">
        <v>146</v>
      </c>
      <c r="D159" s="3">
        <v>0</v>
      </c>
      <c r="E159" s="3">
        <v>0</v>
      </c>
      <c r="F159" s="3">
        <v>0</v>
      </c>
      <c r="G159" s="13">
        <f t="shared" si="13"/>
        <v>146</v>
      </c>
      <c r="H159" s="3">
        <v>20</v>
      </c>
      <c r="I159" s="13">
        <v>108</v>
      </c>
      <c r="J159" s="13">
        <v>18</v>
      </c>
      <c r="K159" s="13">
        <f t="shared" si="14"/>
        <v>146</v>
      </c>
      <c r="L159" s="58">
        <v>70200</v>
      </c>
      <c r="M159" s="59">
        <v>650</v>
      </c>
      <c r="N159" s="58">
        <f t="shared" si="15"/>
        <v>59400</v>
      </c>
      <c r="O159" s="59">
        <v>550</v>
      </c>
      <c r="P159" s="59" t="s">
        <v>65</v>
      </c>
      <c r="Q159" s="59">
        <v>37000</v>
      </c>
      <c r="R159" s="6">
        <v>91</v>
      </c>
      <c r="S159" s="6"/>
      <c r="T159" s="6"/>
      <c r="W159" s="58">
        <v>1000</v>
      </c>
    </row>
    <row r="160" spans="1:23" x14ac:dyDescent="0.3">
      <c r="A160" s="8">
        <v>8</v>
      </c>
      <c r="B160" s="67" t="s">
        <v>248</v>
      </c>
      <c r="C160" s="6">
        <v>252</v>
      </c>
      <c r="D160" s="3">
        <v>0</v>
      </c>
      <c r="E160" s="3">
        <v>0</v>
      </c>
      <c r="F160" s="3">
        <v>0</v>
      </c>
      <c r="G160" s="13">
        <f t="shared" si="13"/>
        <v>252</v>
      </c>
      <c r="H160" s="3">
        <v>50</v>
      </c>
      <c r="I160" s="3">
        <v>182</v>
      </c>
      <c r="J160" s="13">
        <v>20</v>
      </c>
      <c r="K160" s="13">
        <f t="shared" si="14"/>
        <v>252</v>
      </c>
      <c r="L160" s="58">
        <v>118300</v>
      </c>
      <c r="M160" s="59">
        <v>650</v>
      </c>
      <c r="N160" s="58">
        <f t="shared" si="15"/>
        <v>100100</v>
      </c>
      <c r="O160" s="59">
        <v>550</v>
      </c>
      <c r="P160" s="59" t="s">
        <v>65</v>
      </c>
      <c r="Q160" s="59">
        <v>37000</v>
      </c>
      <c r="R160" s="6">
        <v>64</v>
      </c>
      <c r="S160" s="6"/>
      <c r="T160" s="6"/>
      <c r="W160" s="58">
        <v>900</v>
      </c>
    </row>
    <row r="161" spans="1:23" x14ac:dyDescent="0.3">
      <c r="A161" s="8">
        <v>9</v>
      </c>
      <c r="B161" s="67" t="s">
        <v>249</v>
      </c>
      <c r="C161" s="13">
        <v>203</v>
      </c>
      <c r="D161" s="3">
        <v>0</v>
      </c>
      <c r="E161" s="3">
        <v>0</v>
      </c>
      <c r="F161" s="3">
        <v>0</v>
      </c>
      <c r="G161" s="13">
        <f t="shared" si="13"/>
        <v>203</v>
      </c>
      <c r="H161" s="3">
        <v>25</v>
      </c>
      <c r="I161" s="13">
        <v>160</v>
      </c>
      <c r="J161" s="13">
        <v>18</v>
      </c>
      <c r="K161" s="13">
        <f t="shared" si="14"/>
        <v>203</v>
      </c>
      <c r="L161" s="58">
        <v>104000</v>
      </c>
      <c r="M161" s="59">
        <v>650</v>
      </c>
      <c r="N161" s="58">
        <f t="shared" si="15"/>
        <v>88000</v>
      </c>
      <c r="O161" s="59">
        <v>550</v>
      </c>
      <c r="P161" s="59" t="s">
        <v>65</v>
      </c>
      <c r="Q161" s="59">
        <v>37000</v>
      </c>
      <c r="R161" s="6">
        <v>55</v>
      </c>
      <c r="S161" s="6"/>
      <c r="T161" s="6"/>
      <c r="W161" s="58">
        <v>700</v>
      </c>
    </row>
    <row r="162" spans="1:23" x14ac:dyDescent="0.3">
      <c r="A162" s="8">
        <v>10</v>
      </c>
      <c r="B162" s="67" t="s">
        <v>250</v>
      </c>
      <c r="C162" s="13">
        <v>116</v>
      </c>
      <c r="D162" s="3">
        <v>0</v>
      </c>
      <c r="E162" s="3">
        <v>0</v>
      </c>
      <c r="F162" s="3">
        <v>0</v>
      </c>
      <c r="G162" s="13">
        <f t="shared" si="13"/>
        <v>116</v>
      </c>
      <c r="H162" s="3">
        <v>20</v>
      </c>
      <c r="I162" s="13">
        <v>69</v>
      </c>
      <c r="J162" s="13">
        <v>27</v>
      </c>
      <c r="K162" s="13">
        <f t="shared" si="14"/>
        <v>116</v>
      </c>
      <c r="L162" s="58">
        <v>44850</v>
      </c>
      <c r="M162" s="59">
        <v>650</v>
      </c>
      <c r="N162" s="58">
        <f t="shared" si="15"/>
        <v>37950</v>
      </c>
      <c r="O162" s="59">
        <v>550</v>
      </c>
      <c r="P162" s="59" t="s">
        <v>65</v>
      </c>
      <c r="Q162" s="59">
        <v>37000</v>
      </c>
      <c r="R162" s="6">
        <v>71</v>
      </c>
      <c r="S162" s="6"/>
      <c r="T162" s="6"/>
      <c r="W162" s="58">
        <v>600</v>
      </c>
    </row>
    <row r="163" spans="1:23" x14ac:dyDescent="0.3">
      <c r="A163" s="8">
        <v>11</v>
      </c>
      <c r="B163" s="67" t="s">
        <v>315</v>
      </c>
      <c r="C163" s="133">
        <v>133</v>
      </c>
      <c r="D163" s="3">
        <v>0</v>
      </c>
      <c r="E163" s="3">
        <v>0</v>
      </c>
      <c r="F163" s="3">
        <v>0</v>
      </c>
      <c r="G163" s="13">
        <f t="shared" si="13"/>
        <v>133</v>
      </c>
      <c r="H163" s="3">
        <v>18</v>
      </c>
      <c r="I163" s="13">
        <v>100</v>
      </c>
      <c r="J163" s="13">
        <v>15</v>
      </c>
      <c r="K163" s="13">
        <f t="shared" si="14"/>
        <v>133</v>
      </c>
      <c r="L163" s="58">
        <v>65000</v>
      </c>
      <c r="M163" s="59">
        <v>650</v>
      </c>
      <c r="N163" s="58">
        <f t="shared" si="15"/>
        <v>55000</v>
      </c>
      <c r="O163" s="59">
        <v>550</v>
      </c>
      <c r="P163" s="59" t="s">
        <v>65</v>
      </c>
      <c r="Q163" s="59">
        <v>37000</v>
      </c>
      <c r="R163" s="6">
        <v>85</v>
      </c>
      <c r="S163" s="6"/>
      <c r="T163" s="6"/>
      <c r="W163" s="58">
        <v>800</v>
      </c>
    </row>
    <row r="164" spans="1:23" x14ac:dyDescent="0.3">
      <c r="A164" s="8">
        <v>12</v>
      </c>
      <c r="B164" s="67" t="s">
        <v>251</v>
      </c>
      <c r="C164" s="13">
        <v>127</v>
      </c>
      <c r="D164" s="3">
        <v>0</v>
      </c>
      <c r="E164" s="3">
        <v>0</v>
      </c>
      <c r="F164" s="3">
        <v>0</v>
      </c>
      <c r="G164" s="13">
        <f t="shared" si="13"/>
        <v>127</v>
      </c>
      <c r="H164" s="3">
        <v>25</v>
      </c>
      <c r="I164" s="13">
        <v>74</v>
      </c>
      <c r="J164" s="13">
        <v>28</v>
      </c>
      <c r="K164" s="13">
        <f t="shared" si="14"/>
        <v>127</v>
      </c>
      <c r="L164" s="58">
        <v>48840</v>
      </c>
      <c r="M164" s="59">
        <v>660</v>
      </c>
      <c r="N164" s="58">
        <f t="shared" si="15"/>
        <v>40700</v>
      </c>
      <c r="O164" s="59">
        <v>550</v>
      </c>
      <c r="P164" s="59" t="s">
        <v>65</v>
      </c>
      <c r="Q164" s="59">
        <v>37000</v>
      </c>
      <c r="R164" s="6">
        <v>89</v>
      </c>
      <c r="S164" s="6"/>
      <c r="T164" s="6"/>
      <c r="W164" s="58">
        <v>700</v>
      </c>
    </row>
    <row r="165" spans="1:23" x14ac:dyDescent="0.3">
      <c r="A165" s="8">
        <v>13</v>
      </c>
      <c r="B165" s="67" t="s">
        <v>252</v>
      </c>
      <c r="C165" s="6">
        <v>152</v>
      </c>
      <c r="D165" s="3">
        <v>0</v>
      </c>
      <c r="E165" s="3">
        <v>0</v>
      </c>
      <c r="F165" s="3">
        <v>0</v>
      </c>
      <c r="G165" s="13">
        <f t="shared" si="13"/>
        <v>152</v>
      </c>
      <c r="H165" s="3">
        <v>37</v>
      </c>
      <c r="I165" s="3">
        <v>100</v>
      </c>
      <c r="J165" s="13">
        <v>15</v>
      </c>
      <c r="K165" s="13">
        <f t="shared" si="14"/>
        <v>152</v>
      </c>
      <c r="L165" s="58">
        <f>I165*M165</f>
        <v>70000</v>
      </c>
      <c r="M165" s="59">
        <v>700</v>
      </c>
      <c r="N165" s="58">
        <f t="shared" si="15"/>
        <v>55000</v>
      </c>
      <c r="O165" s="59">
        <v>550</v>
      </c>
      <c r="P165" s="59" t="s">
        <v>65</v>
      </c>
      <c r="Q165" s="59">
        <v>37000</v>
      </c>
      <c r="R165" s="6">
        <v>104</v>
      </c>
      <c r="S165" s="6"/>
      <c r="T165" s="6"/>
      <c r="W165" s="58">
        <v>1100</v>
      </c>
    </row>
    <row r="166" spans="1:23" x14ac:dyDescent="0.3">
      <c r="A166" s="8">
        <v>14</v>
      </c>
      <c r="B166" s="67" t="s">
        <v>253</v>
      </c>
      <c r="C166" s="36">
        <v>106.9</v>
      </c>
      <c r="D166" s="3">
        <v>0</v>
      </c>
      <c r="E166" s="3">
        <v>0</v>
      </c>
      <c r="F166" s="3">
        <v>0</v>
      </c>
      <c r="G166" s="13">
        <f t="shared" si="13"/>
        <v>106.9</v>
      </c>
      <c r="H166" s="3">
        <v>30</v>
      </c>
      <c r="I166" s="37">
        <v>61.65</v>
      </c>
      <c r="J166" s="37">
        <v>15.25</v>
      </c>
      <c r="K166" s="37">
        <f t="shared" si="14"/>
        <v>106.9</v>
      </c>
      <c r="L166" s="58">
        <v>40073</v>
      </c>
      <c r="M166" s="59">
        <v>650</v>
      </c>
      <c r="N166" s="58">
        <f t="shared" si="15"/>
        <v>33907.5</v>
      </c>
      <c r="O166" s="59">
        <v>550</v>
      </c>
      <c r="P166" s="59" t="s">
        <v>65</v>
      </c>
      <c r="Q166" s="59">
        <v>37000</v>
      </c>
      <c r="R166" s="6">
        <v>56</v>
      </c>
      <c r="S166" s="6"/>
      <c r="T166" s="6"/>
      <c r="W166" s="58">
        <v>600</v>
      </c>
    </row>
    <row r="167" spans="1:23" x14ac:dyDescent="0.3">
      <c r="A167" s="8">
        <v>15</v>
      </c>
      <c r="B167" s="67" t="s">
        <v>254</v>
      </c>
      <c r="C167" s="13">
        <v>217</v>
      </c>
      <c r="D167" s="3">
        <v>0</v>
      </c>
      <c r="E167" s="3">
        <v>0</v>
      </c>
      <c r="F167" s="3">
        <v>0</v>
      </c>
      <c r="G167" s="13">
        <f t="shared" si="13"/>
        <v>217</v>
      </c>
      <c r="H167" s="3">
        <v>20</v>
      </c>
      <c r="I167" s="13">
        <v>180</v>
      </c>
      <c r="J167" s="13">
        <v>17</v>
      </c>
      <c r="K167" s="13">
        <f t="shared" si="14"/>
        <v>217</v>
      </c>
      <c r="L167" s="58">
        <v>118800</v>
      </c>
      <c r="M167" s="59">
        <v>660</v>
      </c>
      <c r="N167" s="58">
        <f t="shared" si="15"/>
        <v>99000</v>
      </c>
      <c r="O167" s="59">
        <v>550</v>
      </c>
      <c r="P167" s="59" t="s">
        <v>65</v>
      </c>
      <c r="Q167" s="59">
        <v>37000</v>
      </c>
      <c r="R167" s="6">
        <v>104</v>
      </c>
      <c r="S167" s="6"/>
      <c r="T167" s="6"/>
      <c r="W167" s="58">
        <v>1100</v>
      </c>
    </row>
    <row r="168" spans="1:23" x14ac:dyDescent="0.3">
      <c r="A168" s="6"/>
      <c r="B168" s="67"/>
      <c r="C168" s="6"/>
      <c r="D168" s="6"/>
      <c r="E168" s="6"/>
      <c r="F168" s="6"/>
      <c r="G168" s="6"/>
      <c r="H168" s="3"/>
      <c r="I168" s="6"/>
      <c r="J168" s="3"/>
      <c r="K168" s="6"/>
      <c r="L168" s="6"/>
      <c r="M168" s="6"/>
      <c r="N168" s="6"/>
      <c r="O168" s="6"/>
      <c r="P168" s="6"/>
      <c r="Q168" s="6"/>
      <c r="R168" s="6"/>
      <c r="S168" s="6"/>
      <c r="T168" s="6"/>
    </row>
    <row r="169" spans="1:23" x14ac:dyDescent="0.3">
      <c r="A169" s="6"/>
      <c r="B169" s="41" t="s">
        <v>3</v>
      </c>
      <c r="C169" s="37">
        <f>SUM(C153:C168)</f>
        <v>2333.9</v>
      </c>
      <c r="D169" s="3">
        <f t="shared" ref="D169:K169" si="16">SUM(D153:D168)</f>
        <v>0</v>
      </c>
      <c r="E169" s="3">
        <f t="shared" si="16"/>
        <v>0</v>
      </c>
      <c r="F169" s="3">
        <f t="shared" si="16"/>
        <v>0</v>
      </c>
      <c r="G169" s="37">
        <f>SUM(G153:G168)</f>
        <v>2333.9</v>
      </c>
      <c r="H169" s="3">
        <f t="shared" si="16"/>
        <v>456</v>
      </c>
      <c r="I169" s="37">
        <f>SUM(I153:I168)</f>
        <v>1608.65</v>
      </c>
      <c r="J169" s="37">
        <f>SUM(J153:J168)</f>
        <v>269.25</v>
      </c>
      <c r="K169" s="37">
        <f t="shared" si="16"/>
        <v>2333.9</v>
      </c>
      <c r="L169" s="40">
        <f>SUM(L153:L168)</f>
        <v>1073383</v>
      </c>
      <c r="M169" s="58">
        <f>SUM(M153:M168)/15</f>
        <v>668</v>
      </c>
      <c r="N169" s="58">
        <f>SUM(N153:N168)</f>
        <v>884757.5</v>
      </c>
      <c r="O169" s="58">
        <f>SUM(O153:O167)/15</f>
        <v>550</v>
      </c>
      <c r="P169" s="59" t="s">
        <v>65</v>
      </c>
      <c r="Q169" s="59">
        <v>37000</v>
      </c>
      <c r="R169" s="7">
        <f>SUM(R153:R168)</f>
        <v>1165</v>
      </c>
      <c r="S169" s="6"/>
      <c r="T169" s="6"/>
    </row>
    <row r="171" spans="1:23" x14ac:dyDescent="0.3">
      <c r="A171" s="16" t="s">
        <v>46</v>
      </c>
      <c r="G171" s="139"/>
      <c r="O171" s="419" t="str">
        <f>O127</f>
        <v>Padang Ulak Tanding, 31 Desember 2023</v>
      </c>
      <c r="P171" s="419"/>
      <c r="Q171" s="419"/>
      <c r="R171" s="419"/>
      <c r="S171" s="419"/>
      <c r="T171" s="419"/>
    </row>
    <row r="172" spans="1:23" x14ac:dyDescent="0.3">
      <c r="C172" s="20"/>
      <c r="I172" s="18"/>
      <c r="O172" s="419" t="s">
        <v>2</v>
      </c>
      <c r="P172" s="419"/>
      <c r="Q172" s="419"/>
      <c r="R172" s="419"/>
      <c r="S172" s="419"/>
      <c r="T172" s="419"/>
    </row>
    <row r="173" spans="1:23" x14ac:dyDescent="0.3">
      <c r="B173" s="310" t="s">
        <v>325</v>
      </c>
      <c r="D173" s="20"/>
      <c r="H173" s="20"/>
    </row>
    <row r="174" spans="1:23" x14ac:dyDescent="0.3">
      <c r="B174" s="310"/>
      <c r="C174" s="20"/>
    </row>
    <row r="175" spans="1:23" x14ac:dyDescent="0.3">
      <c r="B175" s="310"/>
      <c r="O175" s="428" t="str">
        <f>O131</f>
        <v>DIDI DARMADI S.ST</v>
      </c>
      <c r="P175" s="428"/>
      <c r="Q175" s="428"/>
      <c r="R175" s="428"/>
      <c r="S175" s="428"/>
      <c r="T175" s="428"/>
    </row>
    <row r="176" spans="1:23" x14ac:dyDescent="0.3">
      <c r="B176" s="261"/>
      <c r="O176" s="419" t="str">
        <f>O132</f>
        <v>NIP. 19790429 201706 1 001</v>
      </c>
      <c r="P176" s="419"/>
      <c r="Q176" s="419"/>
      <c r="R176" s="419"/>
      <c r="S176" s="419"/>
      <c r="T176" s="419"/>
    </row>
    <row r="177" spans="1:20" x14ac:dyDescent="0.3">
      <c r="B177" s="20"/>
    </row>
    <row r="181" spans="1:20" x14ac:dyDescent="0.3">
      <c r="A181" s="16" t="s">
        <v>96</v>
      </c>
    </row>
    <row r="182" spans="1:20" x14ac:dyDescent="0.3">
      <c r="A182" s="441" t="s">
        <v>93</v>
      </c>
      <c r="B182" s="460"/>
      <c r="C182" s="460"/>
      <c r="D182" s="460"/>
      <c r="E182" s="460"/>
      <c r="F182" s="460"/>
      <c r="G182" s="460"/>
      <c r="H182" s="460"/>
      <c r="I182" s="460"/>
      <c r="J182" s="460"/>
      <c r="K182" s="460"/>
      <c r="L182" s="460"/>
      <c r="M182" s="460"/>
      <c r="N182" s="460"/>
      <c r="O182" s="460"/>
      <c r="P182" s="460"/>
      <c r="Q182" s="460"/>
      <c r="R182" s="460"/>
      <c r="S182" s="460"/>
      <c r="T182" s="447"/>
    </row>
    <row r="183" spans="1:20" x14ac:dyDescent="0.3">
      <c r="A183" s="444" t="s">
        <v>4</v>
      </c>
      <c r="B183" s="461"/>
      <c r="C183" s="461"/>
      <c r="D183" s="461"/>
      <c r="E183" s="461"/>
      <c r="F183" s="461"/>
      <c r="G183" s="461"/>
      <c r="H183" s="461"/>
      <c r="I183" s="461"/>
      <c r="J183" s="461"/>
      <c r="K183" s="461"/>
      <c r="L183" s="461"/>
      <c r="M183" s="461"/>
      <c r="N183" s="461"/>
      <c r="O183" s="461"/>
      <c r="P183" s="461"/>
      <c r="Q183" s="461"/>
      <c r="R183" s="461"/>
      <c r="S183" s="461"/>
      <c r="T183" s="445"/>
    </row>
    <row r="184" spans="1:20" x14ac:dyDescent="0.3">
      <c r="N184" s="18"/>
    </row>
    <row r="185" spans="1:20" x14ac:dyDescent="0.3">
      <c r="A185" s="19" t="s">
        <v>5</v>
      </c>
      <c r="B185" s="19"/>
      <c r="C185" s="19" t="s">
        <v>79</v>
      </c>
      <c r="D185" s="19"/>
      <c r="L185" s="20"/>
      <c r="N185" s="20"/>
      <c r="Q185" s="16" t="s">
        <v>42</v>
      </c>
      <c r="S185" s="16" t="str">
        <f>S140</f>
        <v>: 2023</v>
      </c>
    </row>
    <row r="186" spans="1:20" x14ac:dyDescent="0.3">
      <c r="A186" s="16" t="s">
        <v>9</v>
      </c>
      <c r="C186" s="16" t="str">
        <f>C141</f>
        <v>: PADANG ULAK TANDING</v>
      </c>
      <c r="Q186" s="16" t="s">
        <v>43</v>
      </c>
      <c r="S186" s="16" t="s">
        <v>45</v>
      </c>
    </row>
    <row r="187" spans="1:20" x14ac:dyDescent="0.3">
      <c r="A187" s="16" t="s">
        <v>6</v>
      </c>
      <c r="C187" s="16" t="s">
        <v>99</v>
      </c>
      <c r="Q187" s="16" t="s">
        <v>44</v>
      </c>
      <c r="S187" s="16" t="str">
        <f>S142</f>
        <v>: IV ( Empat )</v>
      </c>
    </row>
    <row r="188" spans="1:20" x14ac:dyDescent="0.3">
      <c r="A188" s="16" t="s">
        <v>7</v>
      </c>
      <c r="C188" s="16" t="s">
        <v>41</v>
      </c>
    </row>
    <row r="190" spans="1:20" x14ac:dyDescent="0.3">
      <c r="A190" s="424" t="s">
        <v>8</v>
      </c>
      <c r="B190" s="424" t="s">
        <v>91</v>
      </c>
      <c r="C190" s="22" t="s">
        <v>10</v>
      </c>
      <c r="D190" s="433" t="s">
        <v>15</v>
      </c>
      <c r="E190" s="422"/>
      <c r="F190" s="422"/>
      <c r="G190" s="422"/>
      <c r="H190" s="422"/>
      <c r="I190" s="422"/>
      <c r="J190" s="422"/>
      <c r="K190" s="423"/>
      <c r="L190" s="431" t="s">
        <v>28</v>
      </c>
      <c r="M190" s="432"/>
      <c r="N190" s="431" t="s">
        <v>28</v>
      </c>
      <c r="O190" s="432"/>
      <c r="P190" s="23"/>
      <c r="Q190" s="387"/>
      <c r="R190" s="421" t="s">
        <v>35</v>
      </c>
      <c r="S190" s="427"/>
      <c r="T190" s="424" t="s">
        <v>39</v>
      </c>
    </row>
    <row r="191" spans="1:20" x14ac:dyDescent="0.3">
      <c r="A191" s="425"/>
      <c r="B191" s="425"/>
      <c r="C191" s="24" t="s">
        <v>11</v>
      </c>
      <c r="D191" s="421" t="s">
        <v>16</v>
      </c>
      <c r="E191" s="422"/>
      <c r="F191" s="422"/>
      <c r="G191" s="423"/>
      <c r="H191" s="433" t="s">
        <v>23</v>
      </c>
      <c r="I191" s="422"/>
      <c r="J191" s="422"/>
      <c r="K191" s="423"/>
      <c r="L191" s="434" t="s">
        <v>29</v>
      </c>
      <c r="M191" s="435"/>
      <c r="N191" s="434" t="s">
        <v>29</v>
      </c>
      <c r="O191" s="435"/>
      <c r="P191" s="25"/>
      <c r="Q191" s="26" t="s">
        <v>416</v>
      </c>
      <c r="R191" s="429" t="s">
        <v>36</v>
      </c>
      <c r="S191" s="430"/>
      <c r="T191" s="425"/>
    </row>
    <row r="192" spans="1:20" x14ac:dyDescent="0.3">
      <c r="A192" s="425"/>
      <c r="B192" s="425"/>
      <c r="C192" s="26" t="s">
        <v>12</v>
      </c>
      <c r="D192" s="23"/>
      <c r="E192" s="27"/>
      <c r="F192" s="23"/>
      <c r="G192" s="23"/>
      <c r="H192" s="23"/>
      <c r="I192" s="23"/>
      <c r="J192" s="23"/>
      <c r="K192" s="23"/>
      <c r="L192" s="421" t="s">
        <v>30</v>
      </c>
      <c r="M192" s="427"/>
      <c r="N192" s="421" t="s">
        <v>30</v>
      </c>
      <c r="O192" s="427"/>
      <c r="P192" s="24" t="s">
        <v>34</v>
      </c>
      <c r="Q192" s="24" t="s">
        <v>417</v>
      </c>
      <c r="R192" s="22"/>
      <c r="S192" s="22"/>
      <c r="T192" s="425"/>
    </row>
    <row r="193" spans="1:20" x14ac:dyDescent="0.3">
      <c r="A193" s="425"/>
      <c r="B193" s="425"/>
      <c r="C193" s="26" t="s">
        <v>13</v>
      </c>
      <c r="D193" s="24" t="s">
        <v>17</v>
      </c>
      <c r="E193" s="28" t="s">
        <v>17</v>
      </c>
      <c r="F193" s="24" t="s">
        <v>20</v>
      </c>
      <c r="G193" s="24" t="s">
        <v>22</v>
      </c>
      <c r="H193" s="24" t="s">
        <v>24</v>
      </c>
      <c r="I193" s="24" t="s">
        <v>25</v>
      </c>
      <c r="J193" s="24" t="s">
        <v>26</v>
      </c>
      <c r="K193" s="24" t="s">
        <v>22</v>
      </c>
      <c r="L193" s="429" t="s">
        <v>14</v>
      </c>
      <c r="M193" s="430"/>
      <c r="N193" s="429" t="s">
        <v>33</v>
      </c>
      <c r="O193" s="430"/>
      <c r="P193" s="24" t="s">
        <v>28</v>
      </c>
      <c r="Q193" s="24" t="s">
        <v>418</v>
      </c>
      <c r="R193" s="24" t="s">
        <v>37</v>
      </c>
      <c r="S193" s="24" t="s">
        <v>38</v>
      </c>
      <c r="T193" s="425"/>
    </row>
    <row r="194" spans="1:20" x14ac:dyDescent="0.3">
      <c r="A194" s="425"/>
      <c r="B194" s="425"/>
      <c r="C194" s="26" t="s">
        <v>14</v>
      </c>
      <c r="D194" s="24" t="s">
        <v>18</v>
      </c>
      <c r="E194" s="28" t="s">
        <v>19</v>
      </c>
      <c r="F194" s="24" t="s">
        <v>21</v>
      </c>
      <c r="G194" s="24"/>
      <c r="H194" s="24"/>
      <c r="I194" s="24"/>
      <c r="J194" s="24" t="s">
        <v>27</v>
      </c>
      <c r="K194" s="24"/>
      <c r="L194" s="22" t="s">
        <v>22</v>
      </c>
      <c r="M194" s="22" t="s">
        <v>31</v>
      </c>
      <c r="N194" s="22" t="s">
        <v>22</v>
      </c>
      <c r="O194" s="22" t="s">
        <v>31</v>
      </c>
      <c r="P194" s="25"/>
      <c r="Q194" s="25"/>
      <c r="R194" s="25"/>
      <c r="S194" s="25"/>
      <c r="T194" s="425"/>
    </row>
    <row r="195" spans="1:20" ht="20.100000000000001" customHeight="1" x14ac:dyDescent="0.3">
      <c r="A195" s="426"/>
      <c r="B195" s="426"/>
      <c r="C195" s="29"/>
      <c r="D195" s="30"/>
      <c r="E195" s="31"/>
      <c r="F195" s="30"/>
      <c r="G195" s="30"/>
      <c r="H195" s="30"/>
      <c r="I195" s="30"/>
      <c r="J195" s="30"/>
      <c r="K195" s="30"/>
      <c r="L195" s="32" t="s">
        <v>29</v>
      </c>
      <c r="M195" s="33" t="s">
        <v>32</v>
      </c>
      <c r="N195" s="32" t="s">
        <v>29</v>
      </c>
      <c r="O195" s="33" t="s">
        <v>32</v>
      </c>
      <c r="P195" s="30"/>
      <c r="Q195" s="30"/>
      <c r="R195" s="30"/>
      <c r="S195" s="30"/>
      <c r="T195" s="426"/>
    </row>
    <row r="196" spans="1:20" x14ac:dyDescent="0.3">
      <c r="A196" s="8">
        <v>1</v>
      </c>
      <c r="B196" s="8">
        <v>2</v>
      </c>
      <c r="C196" s="8">
        <v>3</v>
      </c>
      <c r="D196" s="8">
        <v>4</v>
      </c>
      <c r="E196" s="8">
        <v>5</v>
      </c>
      <c r="F196" s="8">
        <v>6</v>
      </c>
      <c r="G196" s="8" t="s">
        <v>0</v>
      </c>
      <c r="H196" s="8">
        <v>8</v>
      </c>
      <c r="I196" s="8">
        <v>9</v>
      </c>
      <c r="J196" s="8">
        <v>10</v>
      </c>
      <c r="K196" s="8" t="s">
        <v>1</v>
      </c>
      <c r="L196" s="8">
        <v>12</v>
      </c>
      <c r="M196" s="8">
        <v>13</v>
      </c>
      <c r="N196" s="8">
        <v>14</v>
      </c>
      <c r="O196" s="8">
        <v>15</v>
      </c>
      <c r="P196" s="8">
        <v>16</v>
      </c>
      <c r="Q196" s="8"/>
      <c r="R196" s="8">
        <v>17</v>
      </c>
      <c r="S196" s="8">
        <v>18</v>
      </c>
      <c r="T196" s="8">
        <v>19</v>
      </c>
    </row>
    <row r="197" spans="1:20" x14ac:dyDescent="0.3">
      <c r="A197" s="6"/>
      <c r="B197" s="6"/>
      <c r="C197" s="6" t="s">
        <v>307</v>
      </c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</row>
    <row r="198" spans="1:20" x14ac:dyDescent="0.3">
      <c r="A198" s="8">
        <v>1</v>
      </c>
      <c r="B198" s="67" t="s">
        <v>277</v>
      </c>
      <c r="C198" s="133">
        <v>3</v>
      </c>
      <c r="D198" s="55">
        <v>0</v>
      </c>
      <c r="E198" s="55">
        <v>0</v>
      </c>
      <c r="F198" s="55">
        <v>0</v>
      </c>
      <c r="G198" s="13">
        <f t="shared" ref="G198:G212" si="17">C198+E198-F198</f>
        <v>3</v>
      </c>
      <c r="H198" s="55">
        <v>0</v>
      </c>
      <c r="I198" s="13">
        <v>3</v>
      </c>
      <c r="J198" s="13">
        <v>0</v>
      </c>
      <c r="K198" s="13">
        <f>H198+I198+J198</f>
        <v>3</v>
      </c>
      <c r="L198" s="7">
        <v>1500</v>
      </c>
      <c r="M198" s="8">
        <v>500</v>
      </c>
      <c r="N198" s="13">
        <f>I198*O198</f>
        <v>1650</v>
      </c>
      <c r="O198" s="8">
        <v>550</v>
      </c>
      <c r="P198" s="8" t="s">
        <v>280</v>
      </c>
      <c r="Q198" s="8">
        <v>18000</v>
      </c>
      <c r="R198" s="13">
        <v>8</v>
      </c>
      <c r="S198" s="6"/>
      <c r="T198" s="6"/>
    </row>
    <row r="199" spans="1:20" x14ac:dyDescent="0.3">
      <c r="A199" s="8">
        <v>2</v>
      </c>
      <c r="B199" s="67" t="s">
        <v>244</v>
      </c>
      <c r="C199" s="13">
        <v>5</v>
      </c>
      <c r="D199" s="55">
        <v>0</v>
      </c>
      <c r="E199" s="55">
        <v>0</v>
      </c>
      <c r="F199" s="55">
        <v>0</v>
      </c>
      <c r="G199" s="13">
        <f t="shared" si="17"/>
        <v>5</v>
      </c>
      <c r="H199" s="55">
        <v>0</v>
      </c>
      <c r="I199" s="13">
        <v>5</v>
      </c>
      <c r="J199" s="13">
        <v>0</v>
      </c>
      <c r="K199" s="13">
        <f t="shared" ref="K199:K212" si="18">H199+I199+J199</f>
        <v>5</v>
      </c>
      <c r="L199" s="7">
        <v>2500</v>
      </c>
      <c r="M199" s="8">
        <v>500</v>
      </c>
      <c r="N199" s="13">
        <f t="shared" ref="N199:N212" si="19">I199*O199</f>
        <v>2750</v>
      </c>
      <c r="O199" s="8">
        <v>550</v>
      </c>
      <c r="P199" s="8" t="s">
        <v>280</v>
      </c>
      <c r="Q199" s="8">
        <v>18000</v>
      </c>
      <c r="R199" s="13">
        <v>9</v>
      </c>
      <c r="S199" s="6"/>
      <c r="T199" s="6"/>
    </row>
    <row r="200" spans="1:20" x14ac:dyDescent="0.3">
      <c r="A200" s="8">
        <v>3</v>
      </c>
      <c r="B200" s="67" t="s">
        <v>245</v>
      </c>
      <c r="C200" s="6">
        <v>0</v>
      </c>
      <c r="D200" s="55">
        <v>0</v>
      </c>
      <c r="E200" s="55">
        <v>0</v>
      </c>
      <c r="F200" s="55">
        <v>0</v>
      </c>
      <c r="G200" s="13">
        <f t="shared" si="17"/>
        <v>0</v>
      </c>
      <c r="H200" s="55">
        <v>0</v>
      </c>
      <c r="I200" s="55">
        <v>0</v>
      </c>
      <c r="J200" s="55">
        <v>0</v>
      </c>
      <c r="K200" s="13">
        <f t="shared" si="18"/>
        <v>0</v>
      </c>
      <c r="L200" s="7">
        <v>0</v>
      </c>
      <c r="M200" s="8">
        <v>0</v>
      </c>
      <c r="N200" s="13">
        <f t="shared" si="19"/>
        <v>0</v>
      </c>
      <c r="O200" s="8">
        <v>0</v>
      </c>
      <c r="P200" s="8" t="s">
        <v>280</v>
      </c>
      <c r="Q200" s="8">
        <v>0</v>
      </c>
      <c r="R200" s="13">
        <v>0</v>
      </c>
      <c r="S200" s="6"/>
      <c r="T200" s="6"/>
    </row>
    <row r="201" spans="1:20" x14ac:dyDescent="0.3">
      <c r="A201" s="8">
        <v>4</v>
      </c>
      <c r="B201" s="138" t="s">
        <v>246</v>
      </c>
      <c r="C201" s="133">
        <v>0</v>
      </c>
      <c r="D201" s="55">
        <v>0</v>
      </c>
      <c r="E201" s="55">
        <v>0</v>
      </c>
      <c r="F201" s="55">
        <v>0</v>
      </c>
      <c r="G201" s="13">
        <f t="shared" si="17"/>
        <v>0</v>
      </c>
      <c r="H201" s="55">
        <v>0</v>
      </c>
      <c r="I201" s="13">
        <v>0</v>
      </c>
      <c r="J201" s="55">
        <v>0</v>
      </c>
      <c r="K201" s="13">
        <f t="shared" si="18"/>
        <v>0</v>
      </c>
      <c r="L201" s="7">
        <v>0</v>
      </c>
      <c r="M201" s="8">
        <v>0</v>
      </c>
      <c r="N201" s="13">
        <f t="shared" si="19"/>
        <v>0</v>
      </c>
      <c r="O201" s="8">
        <v>0</v>
      </c>
      <c r="P201" s="8" t="s">
        <v>280</v>
      </c>
      <c r="Q201" s="8">
        <v>0</v>
      </c>
      <c r="R201" s="6">
        <v>0</v>
      </c>
      <c r="S201" s="6"/>
      <c r="T201" s="6"/>
    </row>
    <row r="202" spans="1:20" x14ac:dyDescent="0.3">
      <c r="A202" s="8">
        <v>5</v>
      </c>
      <c r="B202" s="67" t="s">
        <v>448</v>
      </c>
      <c r="C202" s="13">
        <v>0</v>
      </c>
      <c r="D202" s="55">
        <v>0</v>
      </c>
      <c r="E202" s="55">
        <v>0</v>
      </c>
      <c r="F202" s="55">
        <v>0</v>
      </c>
      <c r="G202" s="13">
        <f t="shared" si="17"/>
        <v>0</v>
      </c>
      <c r="H202" s="55">
        <v>0</v>
      </c>
      <c r="I202" s="13">
        <v>0</v>
      </c>
      <c r="J202" s="55">
        <v>0</v>
      </c>
      <c r="K202" s="13">
        <f t="shared" si="18"/>
        <v>0</v>
      </c>
      <c r="L202" s="7">
        <v>0</v>
      </c>
      <c r="M202" s="8">
        <v>0</v>
      </c>
      <c r="N202" s="13">
        <f t="shared" si="19"/>
        <v>0</v>
      </c>
      <c r="O202" s="8">
        <v>0</v>
      </c>
      <c r="P202" s="8" t="s">
        <v>280</v>
      </c>
      <c r="Q202" s="8">
        <v>0</v>
      </c>
      <c r="R202" s="6">
        <v>0</v>
      </c>
      <c r="S202" s="6"/>
      <c r="T202" s="6"/>
    </row>
    <row r="203" spans="1:20" s="256" customFormat="1" x14ac:dyDescent="0.3">
      <c r="A203" s="119">
        <v>6</v>
      </c>
      <c r="B203" s="120" t="s">
        <v>278</v>
      </c>
      <c r="C203" s="349">
        <v>2.5</v>
      </c>
      <c r="D203" s="123">
        <v>0</v>
      </c>
      <c r="E203" s="123">
        <v>0</v>
      </c>
      <c r="F203" s="124">
        <v>0</v>
      </c>
      <c r="G203" s="329">
        <f>C203+E203-F203</f>
        <v>2.5</v>
      </c>
      <c r="H203" s="123">
        <v>0</v>
      </c>
      <c r="I203" s="335">
        <v>2.5</v>
      </c>
      <c r="J203" s="307">
        <f>J304</f>
        <v>0</v>
      </c>
      <c r="K203" s="335">
        <f t="shared" si="18"/>
        <v>2.5</v>
      </c>
      <c r="L203" s="312">
        <v>1250</v>
      </c>
      <c r="M203" s="119">
        <v>500</v>
      </c>
      <c r="N203" s="13">
        <f t="shared" si="19"/>
        <v>1375</v>
      </c>
      <c r="O203" s="8">
        <v>550</v>
      </c>
      <c r="P203" s="119" t="s">
        <v>280</v>
      </c>
      <c r="Q203" s="8">
        <v>18000</v>
      </c>
      <c r="R203" s="127">
        <v>3</v>
      </c>
      <c r="S203" s="127"/>
      <c r="T203" s="127"/>
    </row>
    <row r="204" spans="1:20" s="256" customFormat="1" x14ac:dyDescent="0.3">
      <c r="A204" s="119">
        <v>7</v>
      </c>
      <c r="B204" s="120" t="s">
        <v>247</v>
      </c>
      <c r="C204" s="307">
        <v>5</v>
      </c>
      <c r="D204" s="123">
        <v>0</v>
      </c>
      <c r="E204" s="123">
        <v>0</v>
      </c>
      <c r="F204" s="123">
        <v>0</v>
      </c>
      <c r="G204" s="307">
        <f t="shared" si="17"/>
        <v>5</v>
      </c>
      <c r="H204" s="123">
        <v>0</v>
      </c>
      <c r="I204" s="307">
        <v>5</v>
      </c>
      <c r="J204" s="307">
        <f>J353</f>
        <v>0</v>
      </c>
      <c r="K204" s="307">
        <f t="shared" si="18"/>
        <v>5</v>
      </c>
      <c r="L204" s="312">
        <v>2500</v>
      </c>
      <c r="M204" s="119">
        <v>500</v>
      </c>
      <c r="N204" s="307">
        <f t="shared" si="19"/>
        <v>2750</v>
      </c>
      <c r="O204" s="8">
        <v>550</v>
      </c>
      <c r="P204" s="119" t="s">
        <v>280</v>
      </c>
      <c r="Q204" s="8">
        <v>18000</v>
      </c>
      <c r="R204" s="127">
        <v>13</v>
      </c>
      <c r="S204" s="127"/>
      <c r="T204" s="127"/>
    </row>
    <row r="205" spans="1:20" s="256" customFormat="1" x14ac:dyDescent="0.3">
      <c r="A205" s="119">
        <v>8</v>
      </c>
      <c r="B205" s="120" t="s">
        <v>248</v>
      </c>
      <c r="C205" s="127">
        <v>3</v>
      </c>
      <c r="D205" s="123">
        <v>0</v>
      </c>
      <c r="E205" s="123">
        <v>0</v>
      </c>
      <c r="F205" s="123">
        <v>0</v>
      </c>
      <c r="G205" s="307">
        <f t="shared" si="17"/>
        <v>3</v>
      </c>
      <c r="H205" s="123">
        <v>0</v>
      </c>
      <c r="I205" s="123">
        <v>3</v>
      </c>
      <c r="J205" s="123">
        <v>0</v>
      </c>
      <c r="K205" s="307">
        <f t="shared" si="18"/>
        <v>3</v>
      </c>
      <c r="L205" s="312">
        <v>1500</v>
      </c>
      <c r="M205" s="119">
        <v>500</v>
      </c>
      <c r="N205" s="307">
        <f t="shared" si="19"/>
        <v>1650</v>
      </c>
      <c r="O205" s="8">
        <v>550</v>
      </c>
      <c r="P205" s="119" t="s">
        <v>280</v>
      </c>
      <c r="Q205" s="8">
        <v>18000</v>
      </c>
      <c r="R205" s="127">
        <v>7</v>
      </c>
      <c r="S205" s="127"/>
      <c r="T205" s="127"/>
    </row>
    <row r="206" spans="1:20" s="256" customFormat="1" x14ac:dyDescent="0.3">
      <c r="A206" s="119">
        <v>9</v>
      </c>
      <c r="B206" s="120" t="s">
        <v>249</v>
      </c>
      <c r="C206" s="307">
        <v>2</v>
      </c>
      <c r="D206" s="123">
        <v>0</v>
      </c>
      <c r="E206" s="123">
        <v>0</v>
      </c>
      <c r="F206" s="123">
        <v>0</v>
      </c>
      <c r="G206" s="307">
        <f t="shared" si="17"/>
        <v>2</v>
      </c>
      <c r="H206" s="123">
        <v>0</v>
      </c>
      <c r="I206" s="307">
        <v>2</v>
      </c>
      <c r="J206" s="123">
        <v>0</v>
      </c>
      <c r="K206" s="307">
        <f t="shared" si="18"/>
        <v>2</v>
      </c>
      <c r="L206" s="312">
        <v>1100</v>
      </c>
      <c r="M206" s="119">
        <v>550</v>
      </c>
      <c r="N206" s="307">
        <f t="shared" si="19"/>
        <v>1100</v>
      </c>
      <c r="O206" s="8">
        <v>550</v>
      </c>
      <c r="P206" s="119" t="s">
        <v>280</v>
      </c>
      <c r="Q206" s="8">
        <v>18000</v>
      </c>
      <c r="R206" s="127">
        <v>6</v>
      </c>
      <c r="S206" s="127"/>
      <c r="T206" s="127"/>
    </row>
    <row r="207" spans="1:20" s="256" customFormat="1" x14ac:dyDescent="0.3">
      <c r="A207" s="119">
        <v>10</v>
      </c>
      <c r="B207" s="120" t="s">
        <v>250</v>
      </c>
      <c r="C207" s="307">
        <v>2</v>
      </c>
      <c r="D207" s="123">
        <v>0</v>
      </c>
      <c r="E207" s="123">
        <v>0</v>
      </c>
      <c r="F207" s="123">
        <v>0</v>
      </c>
      <c r="G207" s="307">
        <f t="shared" si="17"/>
        <v>2</v>
      </c>
      <c r="H207" s="123">
        <v>0</v>
      </c>
      <c r="I207" s="307">
        <v>2</v>
      </c>
      <c r="J207" s="123">
        <v>0</v>
      </c>
      <c r="K207" s="307">
        <f t="shared" si="18"/>
        <v>2</v>
      </c>
      <c r="L207" s="312">
        <v>1100</v>
      </c>
      <c r="M207" s="119">
        <v>550</v>
      </c>
      <c r="N207" s="307">
        <f t="shared" si="19"/>
        <v>1100</v>
      </c>
      <c r="O207" s="8">
        <v>550</v>
      </c>
      <c r="P207" s="119" t="s">
        <v>280</v>
      </c>
      <c r="Q207" s="8">
        <v>18000</v>
      </c>
      <c r="R207" s="127">
        <v>4</v>
      </c>
      <c r="S207" s="127"/>
      <c r="T207" s="127"/>
    </row>
    <row r="208" spans="1:20" s="256" customFormat="1" x14ac:dyDescent="0.3">
      <c r="A208" s="119">
        <v>11</v>
      </c>
      <c r="B208" s="120" t="s">
        <v>315</v>
      </c>
      <c r="C208" s="349">
        <v>3</v>
      </c>
      <c r="D208" s="123">
        <v>0</v>
      </c>
      <c r="E208" s="123">
        <v>0</v>
      </c>
      <c r="F208" s="123">
        <v>0</v>
      </c>
      <c r="G208" s="307">
        <f t="shared" si="17"/>
        <v>3</v>
      </c>
      <c r="H208" s="123">
        <v>0</v>
      </c>
      <c r="I208" s="307">
        <v>3</v>
      </c>
      <c r="J208" s="307">
        <f>J309</f>
        <v>0</v>
      </c>
      <c r="K208" s="307">
        <f t="shared" si="18"/>
        <v>3</v>
      </c>
      <c r="L208" s="312">
        <v>1650</v>
      </c>
      <c r="M208" s="119">
        <v>550</v>
      </c>
      <c r="N208" s="307">
        <f t="shared" si="19"/>
        <v>1650</v>
      </c>
      <c r="O208" s="8">
        <v>550</v>
      </c>
      <c r="P208" s="119" t="s">
        <v>280</v>
      </c>
      <c r="Q208" s="8">
        <v>18000</v>
      </c>
      <c r="R208" s="127">
        <v>9</v>
      </c>
      <c r="S208" s="127"/>
      <c r="T208" s="127"/>
    </row>
    <row r="209" spans="1:20" s="256" customFormat="1" x14ac:dyDescent="0.3">
      <c r="A209" s="119">
        <v>12</v>
      </c>
      <c r="B209" s="120" t="s">
        <v>251</v>
      </c>
      <c r="C209" s="307">
        <v>0</v>
      </c>
      <c r="D209" s="123">
        <v>0</v>
      </c>
      <c r="E209" s="123">
        <v>0</v>
      </c>
      <c r="F209" s="123">
        <v>0</v>
      </c>
      <c r="G209" s="307">
        <f t="shared" si="17"/>
        <v>0</v>
      </c>
      <c r="H209" s="123">
        <v>0</v>
      </c>
      <c r="I209" s="307">
        <v>0</v>
      </c>
      <c r="J209" s="307">
        <f>J360</f>
        <v>0</v>
      </c>
      <c r="K209" s="307">
        <f t="shared" si="18"/>
        <v>0</v>
      </c>
      <c r="L209" s="312">
        <v>0</v>
      </c>
      <c r="M209" s="119">
        <v>0</v>
      </c>
      <c r="N209" s="307">
        <f t="shared" si="19"/>
        <v>0</v>
      </c>
      <c r="O209" s="8">
        <v>0</v>
      </c>
      <c r="P209" s="119" t="s">
        <v>280</v>
      </c>
      <c r="Q209" s="8">
        <v>0</v>
      </c>
      <c r="R209" s="127">
        <v>0</v>
      </c>
      <c r="S209" s="127"/>
      <c r="T209" s="127"/>
    </row>
    <row r="210" spans="1:20" s="256" customFormat="1" x14ac:dyDescent="0.3">
      <c r="A210" s="119">
        <v>13</v>
      </c>
      <c r="B210" s="120" t="s">
        <v>252</v>
      </c>
      <c r="C210" s="127">
        <v>4</v>
      </c>
      <c r="D210" s="123">
        <v>0</v>
      </c>
      <c r="E210" s="123">
        <v>0</v>
      </c>
      <c r="F210" s="123">
        <v>0</v>
      </c>
      <c r="G210" s="307">
        <f t="shared" si="17"/>
        <v>4</v>
      </c>
      <c r="H210" s="123">
        <v>0</v>
      </c>
      <c r="I210" s="123">
        <v>4</v>
      </c>
      <c r="J210" s="123">
        <v>0</v>
      </c>
      <c r="K210" s="307">
        <f t="shared" si="18"/>
        <v>4</v>
      </c>
      <c r="L210" s="312">
        <v>2200</v>
      </c>
      <c r="M210" s="119">
        <v>550</v>
      </c>
      <c r="N210" s="307">
        <f t="shared" si="19"/>
        <v>2200</v>
      </c>
      <c r="O210" s="8">
        <v>550</v>
      </c>
      <c r="P210" s="119" t="s">
        <v>280</v>
      </c>
      <c r="Q210" s="8">
        <v>18000</v>
      </c>
      <c r="R210" s="127">
        <v>13</v>
      </c>
      <c r="S210" s="127"/>
      <c r="T210" s="127"/>
    </row>
    <row r="211" spans="1:20" x14ac:dyDescent="0.3">
      <c r="A211" s="8">
        <v>14</v>
      </c>
      <c r="B211" s="67" t="s">
        <v>253</v>
      </c>
      <c r="C211" s="13">
        <v>0</v>
      </c>
      <c r="D211" s="55">
        <v>0</v>
      </c>
      <c r="E211" s="55">
        <v>0</v>
      </c>
      <c r="F211" s="55">
        <v>0</v>
      </c>
      <c r="G211" s="13">
        <f t="shared" si="17"/>
        <v>0</v>
      </c>
      <c r="H211" s="55">
        <v>0</v>
      </c>
      <c r="I211" s="13">
        <v>0</v>
      </c>
      <c r="J211" s="55">
        <v>0</v>
      </c>
      <c r="K211" s="13">
        <f t="shared" si="18"/>
        <v>0</v>
      </c>
      <c r="L211" s="7">
        <v>0</v>
      </c>
      <c r="M211" s="8">
        <v>0</v>
      </c>
      <c r="N211" s="13">
        <f t="shared" si="19"/>
        <v>0</v>
      </c>
      <c r="O211" s="8">
        <v>0</v>
      </c>
      <c r="P211" s="8" t="s">
        <v>280</v>
      </c>
      <c r="Q211" s="8">
        <v>0</v>
      </c>
      <c r="R211" s="6">
        <v>0</v>
      </c>
      <c r="S211" s="6"/>
      <c r="T211" s="6"/>
    </row>
    <row r="212" spans="1:20" x14ac:dyDescent="0.3">
      <c r="A212" s="8">
        <v>15</v>
      </c>
      <c r="B212" s="67" t="s">
        <v>254</v>
      </c>
      <c r="C212" s="13">
        <v>5</v>
      </c>
      <c r="D212" s="55">
        <v>0</v>
      </c>
      <c r="E212" s="55">
        <v>0</v>
      </c>
      <c r="F212" s="55">
        <v>0</v>
      </c>
      <c r="G212" s="13">
        <f t="shared" si="17"/>
        <v>5</v>
      </c>
      <c r="H212" s="55">
        <v>0</v>
      </c>
      <c r="I212" s="13">
        <v>5</v>
      </c>
      <c r="J212" s="55">
        <v>0</v>
      </c>
      <c r="K212" s="13">
        <f t="shared" si="18"/>
        <v>5</v>
      </c>
      <c r="L212" s="7">
        <v>2750</v>
      </c>
      <c r="M212" s="8">
        <v>550</v>
      </c>
      <c r="N212" s="13">
        <f t="shared" si="19"/>
        <v>2750</v>
      </c>
      <c r="O212" s="8">
        <v>550</v>
      </c>
      <c r="P212" s="8" t="s">
        <v>280</v>
      </c>
      <c r="Q212" s="8">
        <v>18000</v>
      </c>
      <c r="R212" s="6">
        <v>20</v>
      </c>
      <c r="S212" s="6"/>
      <c r="T212" s="6"/>
    </row>
    <row r="213" spans="1:20" x14ac:dyDescent="0.3">
      <c r="A213" s="6"/>
      <c r="B213" s="67"/>
      <c r="C213" s="6"/>
      <c r="D213" s="6"/>
      <c r="E213" s="6"/>
      <c r="F213" s="6"/>
      <c r="G213" s="6"/>
      <c r="H213" s="6"/>
      <c r="I213" s="6"/>
      <c r="J213" s="6"/>
      <c r="K213" s="6"/>
      <c r="L213" s="7"/>
      <c r="M213" s="6"/>
      <c r="N213" s="6"/>
      <c r="O213" s="8"/>
      <c r="P213" s="8"/>
      <c r="Q213" s="8"/>
      <c r="R213" s="6"/>
      <c r="S213" s="6"/>
      <c r="T213" s="6"/>
    </row>
    <row r="214" spans="1:20" x14ac:dyDescent="0.3">
      <c r="A214" s="6"/>
      <c r="B214" s="41" t="s">
        <v>3</v>
      </c>
      <c r="C214" s="36">
        <f t="shared" ref="C214:J214" si="20">SUM(C198:C213)</f>
        <v>34.5</v>
      </c>
      <c r="D214" s="3">
        <f t="shared" si="20"/>
        <v>0</v>
      </c>
      <c r="E214" s="3">
        <f t="shared" si="20"/>
        <v>0</v>
      </c>
      <c r="F214" s="64">
        <f t="shared" si="20"/>
        <v>0</v>
      </c>
      <c r="G214" s="36">
        <f t="shared" si="20"/>
        <v>34.5</v>
      </c>
      <c r="H214" s="3">
        <f t="shared" si="20"/>
        <v>0</v>
      </c>
      <c r="I214" s="36">
        <f t="shared" si="20"/>
        <v>34.5</v>
      </c>
      <c r="J214" s="13">
        <f t="shared" si="20"/>
        <v>0</v>
      </c>
      <c r="K214" s="36">
        <f>SUM(K198:K213)</f>
        <v>34.5</v>
      </c>
      <c r="L214" s="7">
        <f>SUM(L198:L213)</f>
        <v>18050</v>
      </c>
      <c r="M214" s="63">
        <f>SUM(M198:M212)/10</f>
        <v>525</v>
      </c>
      <c r="N214" s="7">
        <f>SUM(N198:N213)</f>
        <v>18975</v>
      </c>
      <c r="O214" s="63">
        <f>SUM(O198:O212)/10</f>
        <v>550</v>
      </c>
      <c r="P214" s="8" t="s">
        <v>280</v>
      </c>
      <c r="Q214" s="8">
        <v>18000</v>
      </c>
      <c r="R214" s="13">
        <f>SUM(R198:R213)</f>
        <v>92</v>
      </c>
      <c r="S214" s="6"/>
      <c r="T214" s="6"/>
    </row>
    <row r="216" spans="1:20" x14ac:dyDescent="0.3">
      <c r="A216" s="16" t="s">
        <v>46</v>
      </c>
      <c r="O216" s="419" t="str">
        <f>O171</f>
        <v>Padang Ulak Tanding, 31 Desember 2023</v>
      </c>
      <c r="P216" s="419"/>
      <c r="Q216" s="419"/>
      <c r="R216" s="419"/>
      <c r="S216" s="419"/>
      <c r="T216" s="419"/>
    </row>
    <row r="217" spans="1:20" x14ac:dyDescent="0.3">
      <c r="O217" s="419" t="s">
        <v>2</v>
      </c>
      <c r="P217" s="419"/>
      <c r="Q217" s="419"/>
      <c r="R217" s="419"/>
      <c r="S217" s="419"/>
      <c r="T217" s="419"/>
    </row>
    <row r="218" spans="1:20" x14ac:dyDescent="0.3">
      <c r="B218" s="410" t="s">
        <v>426</v>
      </c>
    </row>
    <row r="220" spans="1:20" x14ac:dyDescent="0.3">
      <c r="O220" s="428" t="str">
        <f>O175</f>
        <v>DIDI DARMADI S.ST</v>
      </c>
      <c r="P220" s="428"/>
      <c r="Q220" s="428"/>
      <c r="R220" s="428"/>
      <c r="S220" s="428"/>
      <c r="T220" s="428"/>
    </row>
    <row r="221" spans="1:20" x14ac:dyDescent="0.3">
      <c r="O221" s="419" t="str">
        <f>O176</f>
        <v>NIP. 19790429 201706 1 001</v>
      </c>
      <c r="P221" s="419"/>
      <c r="Q221" s="419"/>
      <c r="R221" s="419"/>
      <c r="S221" s="419"/>
      <c r="T221" s="419"/>
    </row>
    <row r="222" spans="1:20" x14ac:dyDescent="0.3">
      <c r="O222" s="70"/>
      <c r="P222" s="70"/>
      <c r="Q222" s="70"/>
      <c r="R222" s="70"/>
      <c r="S222" s="70"/>
      <c r="T222" s="70"/>
    </row>
    <row r="223" spans="1:20" x14ac:dyDescent="0.3">
      <c r="O223" s="70"/>
      <c r="P223" s="70"/>
      <c r="Q223" s="70"/>
      <c r="R223" s="70"/>
      <c r="S223" s="70"/>
      <c r="T223" s="70"/>
    </row>
    <row r="224" spans="1:20" x14ac:dyDescent="0.3">
      <c r="A224" s="16" t="s">
        <v>96</v>
      </c>
    </row>
    <row r="225" spans="1:20" x14ac:dyDescent="0.3">
      <c r="L225" s="17"/>
    </row>
    <row r="226" spans="1:20" x14ac:dyDescent="0.3">
      <c r="A226" s="441" t="s">
        <v>93</v>
      </c>
      <c r="B226" s="460"/>
      <c r="C226" s="460"/>
      <c r="D226" s="460"/>
      <c r="E226" s="460"/>
      <c r="F226" s="460"/>
      <c r="G226" s="460"/>
      <c r="H226" s="460"/>
      <c r="I226" s="460"/>
      <c r="J226" s="460"/>
      <c r="K226" s="460"/>
      <c r="L226" s="460"/>
      <c r="M226" s="460"/>
      <c r="N226" s="460"/>
      <c r="O226" s="460"/>
      <c r="P226" s="460"/>
      <c r="Q226" s="460"/>
      <c r="R226" s="460"/>
      <c r="S226" s="460"/>
      <c r="T226" s="447"/>
    </row>
    <row r="227" spans="1:20" x14ac:dyDescent="0.3">
      <c r="A227" s="444" t="s">
        <v>4</v>
      </c>
      <c r="B227" s="461"/>
      <c r="C227" s="461"/>
      <c r="D227" s="461"/>
      <c r="E227" s="461"/>
      <c r="F227" s="461"/>
      <c r="G227" s="461"/>
      <c r="H227" s="461"/>
      <c r="I227" s="461"/>
      <c r="J227" s="461"/>
      <c r="K227" s="461"/>
      <c r="L227" s="461"/>
      <c r="M227" s="461"/>
      <c r="N227" s="461"/>
      <c r="O227" s="461"/>
      <c r="P227" s="461"/>
      <c r="Q227" s="461"/>
      <c r="R227" s="461"/>
      <c r="S227" s="461"/>
      <c r="T227" s="445"/>
    </row>
    <row r="228" spans="1:20" ht="15" customHeight="1" x14ac:dyDescent="0.3">
      <c r="N228" s="18"/>
    </row>
    <row r="229" spans="1:20" ht="15" customHeight="1" x14ac:dyDescent="0.3">
      <c r="A229" s="19" t="s">
        <v>5</v>
      </c>
      <c r="B229" s="19"/>
      <c r="C229" s="19" t="s">
        <v>80</v>
      </c>
      <c r="D229" s="19"/>
      <c r="L229" s="20"/>
      <c r="N229" s="20"/>
      <c r="Q229" s="16" t="s">
        <v>42</v>
      </c>
      <c r="S229" s="16" t="str">
        <f>S185</f>
        <v>: 2023</v>
      </c>
    </row>
    <row r="230" spans="1:20" ht="15" customHeight="1" x14ac:dyDescent="0.3">
      <c r="A230" s="16" t="s">
        <v>9</v>
      </c>
      <c r="C230" s="16" t="str">
        <f>C186</f>
        <v>: PADANG ULAK TANDING</v>
      </c>
      <c r="Q230" s="16" t="s">
        <v>43</v>
      </c>
      <c r="S230" s="16" t="s">
        <v>45</v>
      </c>
    </row>
    <row r="231" spans="1:20" ht="15" customHeight="1" x14ac:dyDescent="0.3">
      <c r="A231" s="16" t="s">
        <v>6</v>
      </c>
      <c r="C231" s="16" t="s">
        <v>99</v>
      </c>
      <c r="Q231" s="16" t="s">
        <v>44</v>
      </c>
      <c r="S231" s="16" t="str">
        <f>S187</f>
        <v>: IV ( Empat )</v>
      </c>
    </row>
    <row r="232" spans="1:20" ht="15" customHeight="1" x14ac:dyDescent="0.3">
      <c r="A232" s="16" t="s">
        <v>7</v>
      </c>
      <c r="C232" s="16" t="s">
        <v>41</v>
      </c>
    </row>
    <row r="233" spans="1:20" ht="15" customHeight="1" x14ac:dyDescent="0.3"/>
    <row r="234" spans="1:20" x14ac:dyDescent="0.3">
      <c r="A234" s="424" t="s">
        <v>8</v>
      </c>
      <c r="B234" s="424" t="s">
        <v>91</v>
      </c>
      <c r="C234" s="22" t="s">
        <v>10</v>
      </c>
      <c r="D234" s="433" t="s">
        <v>15</v>
      </c>
      <c r="E234" s="422"/>
      <c r="F234" s="422"/>
      <c r="G234" s="422"/>
      <c r="H234" s="422"/>
      <c r="I234" s="422"/>
      <c r="J234" s="422"/>
      <c r="K234" s="423"/>
      <c r="L234" s="431" t="s">
        <v>28</v>
      </c>
      <c r="M234" s="432"/>
      <c r="N234" s="431" t="s">
        <v>28</v>
      </c>
      <c r="O234" s="432"/>
      <c r="P234" s="23"/>
      <c r="Q234" s="387"/>
      <c r="R234" s="421" t="s">
        <v>35</v>
      </c>
      <c r="S234" s="427"/>
      <c r="T234" s="424" t="s">
        <v>39</v>
      </c>
    </row>
    <row r="235" spans="1:20" x14ac:dyDescent="0.3">
      <c r="A235" s="425"/>
      <c r="B235" s="425"/>
      <c r="C235" s="24" t="s">
        <v>11</v>
      </c>
      <c r="D235" s="421" t="s">
        <v>16</v>
      </c>
      <c r="E235" s="422"/>
      <c r="F235" s="422"/>
      <c r="G235" s="423"/>
      <c r="H235" s="433" t="s">
        <v>23</v>
      </c>
      <c r="I235" s="422"/>
      <c r="J235" s="422"/>
      <c r="K235" s="423"/>
      <c r="L235" s="434" t="s">
        <v>29</v>
      </c>
      <c r="M235" s="435"/>
      <c r="N235" s="434" t="s">
        <v>29</v>
      </c>
      <c r="O235" s="435"/>
      <c r="P235" s="25"/>
      <c r="Q235" s="26" t="s">
        <v>416</v>
      </c>
      <c r="R235" s="429" t="s">
        <v>36</v>
      </c>
      <c r="S235" s="430"/>
      <c r="T235" s="425"/>
    </row>
    <row r="236" spans="1:20" x14ac:dyDescent="0.3">
      <c r="A236" s="425"/>
      <c r="B236" s="425"/>
      <c r="C236" s="26" t="s">
        <v>12</v>
      </c>
      <c r="D236" s="23"/>
      <c r="E236" s="27"/>
      <c r="F236" s="23"/>
      <c r="G236" s="23"/>
      <c r="H236" s="23"/>
      <c r="I236" s="23"/>
      <c r="J236" s="23"/>
      <c r="K236" s="23"/>
      <c r="L236" s="421" t="s">
        <v>30</v>
      </c>
      <c r="M236" s="427"/>
      <c r="N236" s="421" t="s">
        <v>30</v>
      </c>
      <c r="O236" s="427"/>
      <c r="P236" s="24" t="s">
        <v>34</v>
      </c>
      <c r="Q236" s="24" t="s">
        <v>417</v>
      </c>
      <c r="R236" s="22"/>
      <c r="S236" s="22"/>
      <c r="T236" s="425"/>
    </row>
    <row r="237" spans="1:20" x14ac:dyDescent="0.3">
      <c r="A237" s="425"/>
      <c r="B237" s="425"/>
      <c r="C237" s="26" t="s">
        <v>13</v>
      </c>
      <c r="D237" s="24" t="s">
        <v>17</v>
      </c>
      <c r="E237" s="28" t="s">
        <v>17</v>
      </c>
      <c r="F237" s="24" t="s">
        <v>20</v>
      </c>
      <c r="G237" s="24" t="s">
        <v>22</v>
      </c>
      <c r="H237" s="24" t="s">
        <v>24</v>
      </c>
      <c r="I237" s="24" t="s">
        <v>25</v>
      </c>
      <c r="J237" s="24" t="s">
        <v>26</v>
      </c>
      <c r="K237" s="24" t="s">
        <v>22</v>
      </c>
      <c r="L237" s="429" t="s">
        <v>14</v>
      </c>
      <c r="M237" s="430"/>
      <c r="N237" s="429" t="s">
        <v>33</v>
      </c>
      <c r="O237" s="430"/>
      <c r="P237" s="24" t="s">
        <v>28</v>
      </c>
      <c r="Q237" s="24" t="s">
        <v>418</v>
      </c>
      <c r="R237" s="24" t="s">
        <v>37</v>
      </c>
      <c r="S237" s="24" t="s">
        <v>38</v>
      </c>
      <c r="T237" s="425"/>
    </row>
    <row r="238" spans="1:20" x14ac:dyDescent="0.3">
      <c r="A238" s="425"/>
      <c r="B238" s="425"/>
      <c r="C238" s="26" t="s">
        <v>14</v>
      </c>
      <c r="D238" s="24" t="s">
        <v>18</v>
      </c>
      <c r="E238" s="28" t="s">
        <v>19</v>
      </c>
      <c r="F238" s="24" t="s">
        <v>21</v>
      </c>
      <c r="G238" s="24"/>
      <c r="H238" s="24"/>
      <c r="I238" s="24"/>
      <c r="J238" s="24" t="s">
        <v>27</v>
      </c>
      <c r="K238" s="24"/>
      <c r="L238" s="22" t="s">
        <v>22</v>
      </c>
      <c r="M238" s="22" t="s">
        <v>31</v>
      </c>
      <c r="N238" s="22" t="s">
        <v>22</v>
      </c>
      <c r="O238" s="22" t="s">
        <v>31</v>
      </c>
      <c r="P238" s="25"/>
      <c r="Q238" s="25"/>
      <c r="R238" s="25"/>
      <c r="S238" s="25"/>
      <c r="T238" s="425"/>
    </row>
    <row r="239" spans="1:20" x14ac:dyDescent="0.3">
      <c r="A239" s="426"/>
      <c r="B239" s="426"/>
      <c r="C239" s="29"/>
      <c r="D239" s="30"/>
      <c r="E239" s="31"/>
      <c r="F239" s="30"/>
      <c r="G239" s="30"/>
      <c r="H239" s="30"/>
      <c r="I239" s="30"/>
      <c r="J239" s="30"/>
      <c r="K239" s="30"/>
      <c r="L239" s="32" t="s">
        <v>29</v>
      </c>
      <c r="M239" s="33" t="s">
        <v>32</v>
      </c>
      <c r="N239" s="32" t="s">
        <v>29</v>
      </c>
      <c r="O239" s="33" t="s">
        <v>32</v>
      </c>
      <c r="P239" s="30"/>
      <c r="Q239" s="30"/>
      <c r="R239" s="30"/>
      <c r="S239" s="30"/>
      <c r="T239" s="426"/>
    </row>
    <row r="240" spans="1:20" x14ac:dyDescent="0.3">
      <c r="A240" s="8">
        <v>1</v>
      </c>
      <c r="B240" s="8">
        <v>2</v>
      </c>
      <c r="C240" s="8">
        <v>3</v>
      </c>
      <c r="D240" s="8">
        <v>4</v>
      </c>
      <c r="E240" s="8">
        <v>5</v>
      </c>
      <c r="F240" s="8">
        <v>6</v>
      </c>
      <c r="G240" s="8" t="s">
        <v>0</v>
      </c>
      <c r="H240" s="8">
        <v>8</v>
      </c>
      <c r="I240" s="8">
        <v>9</v>
      </c>
      <c r="J240" s="8">
        <v>10</v>
      </c>
      <c r="K240" s="8" t="s">
        <v>1</v>
      </c>
      <c r="L240" s="8">
        <v>12</v>
      </c>
      <c r="M240" s="8">
        <v>13</v>
      </c>
      <c r="N240" s="8">
        <v>14</v>
      </c>
      <c r="O240" s="8">
        <v>15</v>
      </c>
      <c r="P240" s="8">
        <v>16</v>
      </c>
      <c r="Q240" s="8"/>
      <c r="R240" s="8">
        <v>17</v>
      </c>
      <c r="S240" s="8">
        <v>18</v>
      </c>
      <c r="T240" s="8">
        <v>19</v>
      </c>
    </row>
    <row r="241" spans="1:20" ht="20.100000000000001" customHeight="1" x14ac:dyDescent="0.3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7"/>
      <c r="P241" s="6"/>
      <c r="Q241" s="6"/>
      <c r="R241" s="6"/>
      <c r="S241" s="6"/>
      <c r="T241" s="6"/>
    </row>
    <row r="242" spans="1:20" x14ac:dyDescent="0.3">
      <c r="A242" s="8">
        <v>1</v>
      </c>
      <c r="B242" s="67" t="s">
        <v>277</v>
      </c>
      <c r="C242" s="133">
        <v>2</v>
      </c>
      <c r="D242" s="3">
        <v>0</v>
      </c>
      <c r="E242" s="3">
        <v>0</v>
      </c>
      <c r="F242" s="3">
        <v>0</v>
      </c>
      <c r="G242" s="13">
        <f t="shared" ref="G242:G256" si="21">C242+E242-F242</f>
        <v>2</v>
      </c>
      <c r="H242" s="3">
        <v>1</v>
      </c>
      <c r="I242" s="3">
        <v>1</v>
      </c>
      <c r="J242" s="3">
        <v>0</v>
      </c>
      <c r="K242" s="3">
        <f>H242+I242+J242</f>
        <v>2</v>
      </c>
      <c r="L242" s="58">
        <f>I242*M242</f>
        <v>900</v>
      </c>
      <c r="M242" s="58">
        <v>900</v>
      </c>
      <c r="N242" s="58">
        <f>I242*O242</f>
        <v>900</v>
      </c>
      <c r="O242" s="58">
        <v>900</v>
      </c>
      <c r="P242" s="8" t="s">
        <v>67</v>
      </c>
      <c r="Q242" s="8">
        <v>3000</v>
      </c>
      <c r="R242" s="59">
        <v>25</v>
      </c>
      <c r="S242" s="6"/>
      <c r="T242" s="6"/>
    </row>
    <row r="243" spans="1:20" x14ac:dyDescent="0.3">
      <c r="A243" s="8">
        <v>2</v>
      </c>
      <c r="B243" s="67" t="s">
        <v>244</v>
      </c>
      <c r="C243" s="13">
        <v>2</v>
      </c>
      <c r="D243" s="3">
        <v>0</v>
      </c>
      <c r="E243" s="3">
        <v>0</v>
      </c>
      <c r="F243" s="3">
        <v>0</v>
      </c>
      <c r="G243" s="13">
        <f t="shared" si="21"/>
        <v>2</v>
      </c>
      <c r="H243" s="3">
        <v>0</v>
      </c>
      <c r="I243" s="3">
        <v>2</v>
      </c>
      <c r="J243" s="3">
        <v>0</v>
      </c>
      <c r="K243" s="3">
        <f t="shared" ref="K243:K256" si="22">H243+I243+J243</f>
        <v>2</v>
      </c>
      <c r="L243" s="58">
        <f t="shared" ref="L243:L256" si="23">I243*M243</f>
        <v>1900</v>
      </c>
      <c r="M243" s="58">
        <v>950</v>
      </c>
      <c r="N243" s="58">
        <f t="shared" ref="N243:N256" si="24">I243*O243</f>
        <v>1900</v>
      </c>
      <c r="O243" s="58">
        <v>950</v>
      </c>
      <c r="P243" s="8" t="s">
        <v>67</v>
      </c>
      <c r="Q243" s="8">
        <v>3000</v>
      </c>
      <c r="R243" s="59">
        <v>30</v>
      </c>
      <c r="S243" s="6"/>
      <c r="T243" s="6"/>
    </row>
    <row r="244" spans="1:20" x14ac:dyDescent="0.3">
      <c r="A244" s="8">
        <v>3</v>
      </c>
      <c r="B244" s="67" t="s">
        <v>245</v>
      </c>
      <c r="C244" s="6">
        <v>5</v>
      </c>
      <c r="D244" s="3">
        <v>0</v>
      </c>
      <c r="E244" s="3">
        <v>0</v>
      </c>
      <c r="F244" s="3">
        <v>0</v>
      </c>
      <c r="G244" s="13">
        <f t="shared" si="21"/>
        <v>5</v>
      </c>
      <c r="H244" s="3">
        <v>0</v>
      </c>
      <c r="I244" s="3">
        <v>5</v>
      </c>
      <c r="J244" s="3">
        <v>0</v>
      </c>
      <c r="K244" s="3">
        <f>H244+I244+J244</f>
        <v>5</v>
      </c>
      <c r="L244" s="58">
        <f t="shared" si="23"/>
        <v>4750</v>
      </c>
      <c r="M244" s="58">
        <v>950</v>
      </c>
      <c r="N244" s="58">
        <f t="shared" si="24"/>
        <v>4750</v>
      </c>
      <c r="O244" s="58">
        <v>950</v>
      </c>
      <c r="P244" s="8" t="s">
        <v>67</v>
      </c>
      <c r="Q244" s="8">
        <v>3000</v>
      </c>
      <c r="R244" s="59">
        <v>31</v>
      </c>
      <c r="S244" s="6"/>
      <c r="T244" s="6"/>
    </row>
    <row r="245" spans="1:20" x14ac:dyDescent="0.3">
      <c r="A245" s="8">
        <v>4</v>
      </c>
      <c r="B245" s="138" t="s">
        <v>246</v>
      </c>
      <c r="C245" s="133">
        <v>8</v>
      </c>
      <c r="D245" s="3">
        <v>0</v>
      </c>
      <c r="E245" s="3">
        <v>0</v>
      </c>
      <c r="F245" s="3">
        <v>0</v>
      </c>
      <c r="G245" s="13">
        <f t="shared" si="21"/>
        <v>8</v>
      </c>
      <c r="H245" s="3">
        <v>2</v>
      </c>
      <c r="I245" s="3">
        <v>6</v>
      </c>
      <c r="J245" s="3">
        <v>0</v>
      </c>
      <c r="K245" s="3">
        <f t="shared" si="22"/>
        <v>8</v>
      </c>
      <c r="L245" s="58">
        <v>6000</v>
      </c>
      <c r="M245" s="58">
        <v>1000</v>
      </c>
      <c r="N245" s="58">
        <f t="shared" si="24"/>
        <v>6000</v>
      </c>
      <c r="O245" s="58">
        <v>1000</v>
      </c>
      <c r="P245" s="8" t="s">
        <v>67</v>
      </c>
      <c r="Q245" s="8">
        <v>3000</v>
      </c>
      <c r="R245" s="59">
        <v>49</v>
      </c>
      <c r="S245" s="6"/>
      <c r="T245" s="6"/>
    </row>
    <row r="246" spans="1:20" x14ac:dyDescent="0.3">
      <c r="A246" s="8">
        <v>5</v>
      </c>
      <c r="B246" s="67" t="s">
        <v>121</v>
      </c>
      <c r="C246" s="13">
        <v>5</v>
      </c>
      <c r="D246" s="3">
        <v>0</v>
      </c>
      <c r="E246" s="3">
        <v>0</v>
      </c>
      <c r="F246" s="3">
        <v>0</v>
      </c>
      <c r="G246" s="13">
        <f t="shared" si="21"/>
        <v>5</v>
      </c>
      <c r="H246" s="3">
        <v>1</v>
      </c>
      <c r="I246" s="3">
        <v>4</v>
      </c>
      <c r="J246" s="3">
        <v>0</v>
      </c>
      <c r="K246" s="3">
        <f t="shared" si="22"/>
        <v>5</v>
      </c>
      <c r="L246" s="58">
        <f t="shared" si="23"/>
        <v>3800</v>
      </c>
      <c r="M246" s="58">
        <v>950</v>
      </c>
      <c r="N246" s="58">
        <f t="shared" si="24"/>
        <v>3800</v>
      </c>
      <c r="O246" s="58">
        <v>950</v>
      </c>
      <c r="P246" s="8" t="s">
        <v>67</v>
      </c>
      <c r="Q246" s="8">
        <v>3000</v>
      </c>
      <c r="R246" s="59">
        <v>35</v>
      </c>
      <c r="S246" s="6"/>
      <c r="T246" s="6"/>
    </row>
    <row r="247" spans="1:20" x14ac:dyDescent="0.3">
      <c r="A247" s="8">
        <v>6</v>
      </c>
      <c r="B247" s="67" t="s">
        <v>278</v>
      </c>
      <c r="C247" s="133">
        <v>4</v>
      </c>
      <c r="D247" s="3">
        <v>0</v>
      </c>
      <c r="E247" s="3">
        <v>0</v>
      </c>
      <c r="F247" s="3">
        <v>0</v>
      </c>
      <c r="G247" s="13">
        <f t="shared" si="21"/>
        <v>4</v>
      </c>
      <c r="H247" s="3">
        <v>1</v>
      </c>
      <c r="I247" s="3">
        <v>3</v>
      </c>
      <c r="J247" s="3">
        <f>J351</f>
        <v>0</v>
      </c>
      <c r="K247" s="3">
        <f t="shared" si="22"/>
        <v>4</v>
      </c>
      <c r="L247" s="58">
        <f t="shared" si="23"/>
        <v>2850</v>
      </c>
      <c r="M247" s="58">
        <v>950</v>
      </c>
      <c r="N247" s="58">
        <f t="shared" si="24"/>
        <v>2850</v>
      </c>
      <c r="O247" s="58">
        <v>950</v>
      </c>
      <c r="P247" s="8" t="s">
        <v>67</v>
      </c>
      <c r="Q247" s="8">
        <v>3000</v>
      </c>
      <c r="R247" s="59">
        <v>34</v>
      </c>
      <c r="S247" s="6"/>
      <c r="T247" s="6"/>
    </row>
    <row r="248" spans="1:20" x14ac:dyDescent="0.3">
      <c r="A248" s="8">
        <v>7</v>
      </c>
      <c r="B248" s="67" t="s">
        <v>247</v>
      </c>
      <c r="C248" s="13">
        <v>7</v>
      </c>
      <c r="D248" s="3">
        <v>0</v>
      </c>
      <c r="E248" s="3">
        <v>0</v>
      </c>
      <c r="F248" s="3">
        <v>0</v>
      </c>
      <c r="G248" s="13">
        <f t="shared" si="21"/>
        <v>7</v>
      </c>
      <c r="H248" s="3">
        <v>2</v>
      </c>
      <c r="I248" s="3">
        <v>5</v>
      </c>
      <c r="J248" s="3">
        <f>J402</f>
        <v>0</v>
      </c>
      <c r="K248" s="3">
        <f t="shared" si="22"/>
        <v>7</v>
      </c>
      <c r="L248" s="58">
        <f t="shared" si="23"/>
        <v>4750</v>
      </c>
      <c r="M248" s="58">
        <v>950</v>
      </c>
      <c r="N248" s="58">
        <f t="shared" si="24"/>
        <v>4750</v>
      </c>
      <c r="O248" s="58">
        <v>950</v>
      </c>
      <c r="P248" s="8" t="s">
        <v>67</v>
      </c>
      <c r="Q248" s="8">
        <v>3000</v>
      </c>
      <c r="R248" s="59">
        <v>30</v>
      </c>
      <c r="S248" s="6"/>
      <c r="T248" s="6"/>
    </row>
    <row r="249" spans="1:20" x14ac:dyDescent="0.3">
      <c r="A249" s="8">
        <v>8</v>
      </c>
      <c r="B249" s="67" t="s">
        <v>248</v>
      </c>
      <c r="C249" s="6">
        <v>5</v>
      </c>
      <c r="D249" s="3">
        <v>0</v>
      </c>
      <c r="E249" s="3">
        <v>0</v>
      </c>
      <c r="F249" s="3">
        <v>0</v>
      </c>
      <c r="G249" s="13">
        <f t="shared" si="21"/>
        <v>5</v>
      </c>
      <c r="H249" s="3">
        <v>1</v>
      </c>
      <c r="I249" s="3">
        <v>4</v>
      </c>
      <c r="J249" s="3">
        <v>0</v>
      </c>
      <c r="K249" s="3">
        <f t="shared" si="22"/>
        <v>5</v>
      </c>
      <c r="L249" s="58">
        <v>3800</v>
      </c>
      <c r="M249" s="58">
        <v>950</v>
      </c>
      <c r="N249" s="58">
        <f t="shared" si="24"/>
        <v>3800</v>
      </c>
      <c r="O249" s="58">
        <v>950</v>
      </c>
      <c r="P249" s="8" t="s">
        <v>67</v>
      </c>
      <c r="Q249" s="8">
        <v>3000</v>
      </c>
      <c r="R249" s="59">
        <v>35</v>
      </c>
      <c r="S249" s="6"/>
      <c r="T249" s="6"/>
    </row>
    <row r="250" spans="1:20" x14ac:dyDescent="0.3">
      <c r="A250" s="8">
        <v>9</v>
      </c>
      <c r="B250" s="67" t="s">
        <v>249</v>
      </c>
      <c r="C250" s="13">
        <v>5</v>
      </c>
      <c r="D250" s="3">
        <v>0</v>
      </c>
      <c r="E250" s="3">
        <v>0</v>
      </c>
      <c r="F250" s="3">
        <v>0</v>
      </c>
      <c r="G250" s="13">
        <f t="shared" si="21"/>
        <v>5</v>
      </c>
      <c r="H250" s="3">
        <v>2</v>
      </c>
      <c r="I250" s="3">
        <v>3</v>
      </c>
      <c r="J250" s="3">
        <v>0</v>
      </c>
      <c r="K250" s="3">
        <f t="shared" si="22"/>
        <v>5</v>
      </c>
      <c r="L250" s="58">
        <f t="shared" si="23"/>
        <v>2850</v>
      </c>
      <c r="M250" s="58">
        <v>950</v>
      </c>
      <c r="N250" s="58">
        <f t="shared" si="24"/>
        <v>2850</v>
      </c>
      <c r="O250" s="58">
        <v>950</v>
      </c>
      <c r="P250" s="8" t="s">
        <v>67</v>
      </c>
      <c r="Q250" s="8">
        <v>3000</v>
      </c>
      <c r="R250" s="59">
        <v>32</v>
      </c>
      <c r="S250" s="6"/>
      <c r="T250" s="6"/>
    </row>
    <row r="251" spans="1:20" x14ac:dyDescent="0.3">
      <c r="A251" s="8">
        <v>10</v>
      </c>
      <c r="B251" s="67" t="s">
        <v>250</v>
      </c>
      <c r="C251" s="13">
        <v>2</v>
      </c>
      <c r="D251" s="3">
        <v>0</v>
      </c>
      <c r="E251" s="3">
        <v>0</v>
      </c>
      <c r="F251" s="3">
        <v>0</v>
      </c>
      <c r="G251" s="13">
        <f t="shared" si="21"/>
        <v>2</v>
      </c>
      <c r="H251" s="3">
        <v>1</v>
      </c>
      <c r="I251" s="3">
        <v>1</v>
      </c>
      <c r="J251" s="3">
        <v>0</v>
      </c>
      <c r="K251" s="3">
        <f t="shared" si="22"/>
        <v>2</v>
      </c>
      <c r="L251" s="58">
        <f t="shared" si="23"/>
        <v>950</v>
      </c>
      <c r="M251" s="58">
        <v>950</v>
      </c>
      <c r="N251" s="58">
        <f t="shared" si="24"/>
        <v>950</v>
      </c>
      <c r="O251" s="58">
        <v>950</v>
      </c>
      <c r="P251" s="8" t="s">
        <v>67</v>
      </c>
      <c r="Q251" s="8">
        <v>3000</v>
      </c>
      <c r="R251" s="59">
        <v>20</v>
      </c>
      <c r="S251" s="6"/>
      <c r="T251" s="6"/>
    </row>
    <row r="252" spans="1:20" x14ac:dyDescent="0.3">
      <c r="A252" s="8">
        <v>11</v>
      </c>
      <c r="B252" s="67" t="s">
        <v>315</v>
      </c>
      <c r="C252" s="133">
        <v>3</v>
      </c>
      <c r="D252" s="3">
        <v>0</v>
      </c>
      <c r="E252" s="3">
        <v>0</v>
      </c>
      <c r="F252" s="3">
        <v>0</v>
      </c>
      <c r="G252" s="13">
        <f t="shared" si="21"/>
        <v>3</v>
      </c>
      <c r="H252" s="3">
        <v>1</v>
      </c>
      <c r="I252" s="3">
        <v>2</v>
      </c>
      <c r="J252" s="3">
        <f>J358</f>
        <v>0</v>
      </c>
      <c r="K252" s="3">
        <f t="shared" si="22"/>
        <v>3</v>
      </c>
      <c r="L252" s="58">
        <f t="shared" si="23"/>
        <v>1900</v>
      </c>
      <c r="M252" s="58">
        <v>950</v>
      </c>
      <c r="N252" s="58">
        <f t="shared" si="24"/>
        <v>1900</v>
      </c>
      <c r="O252" s="58">
        <v>950</v>
      </c>
      <c r="P252" s="8" t="s">
        <v>67</v>
      </c>
      <c r="Q252" s="8">
        <v>3000</v>
      </c>
      <c r="R252" s="59">
        <v>37</v>
      </c>
      <c r="S252" s="6"/>
      <c r="T252" s="6"/>
    </row>
    <row r="253" spans="1:20" x14ac:dyDescent="0.3">
      <c r="A253" s="8">
        <v>12</v>
      </c>
      <c r="B253" s="67" t="s">
        <v>251</v>
      </c>
      <c r="C253" s="13">
        <v>5</v>
      </c>
      <c r="D253" s="3">
        <v>0</v>
      </c>
      <c r="E253" s="3">
        <v>0</v>
      </c>
      <c r="F253" s="3">
        <v>0</v>
      </c>
      <c r="G253" s="13">
        <f t="shared" si="21"/>
        <v>5</v>
      </c>
      <c r="H253" s="3">
        <v>2</v>
      </c>
      <c r="I253" s="3">
        <v>3</v>
      </c>
      <c r="J253" s="3">
        <f>J407</f>
        <v>0</v>
      </c>
      <c r="K253" s="3">
        <f t="shared" si="22"/>
        <v>5</v>
      </c>
      <c r="L253" s="58">
        <v>2850</v>
      </c>
      <c r="M253" s="58">
        <v>950</v>
      </c>
      <c r="N253" s="58">
        <f t="shared" si="24"/>
        <v>2850</v>
      </c>
      <c r="O253" s="58">
        <v>950</v>
      </c>
      <c r="P253" s="8" t="s">
        <v>67</v>
      </c>
      <c r="Q253" s="8">
        <v>3000</v>
      </c>
      <c r="R253" s="59">
        <v>31</v>
      </c>
      <c r="S253" s="6"/>
      <c r="T253" s="6"/>
    </row>
    <row r="254" spans="1:20" x14ac:dyDescent="0.3">
      <c r="A254" s="8">
        <v>13</v>
      </c>
      <c r="B254" s="67" t="s">
        <v>252</v>
      </c>
      <c r="C254" s="6">
        <v>4</v>
      </c>
      <c r="D254" s="3">
        <v>0</v>
      </c>
      <c r="E254" s="3">
        <v>0</v>
      </c>
      <c r="F254" s="3">
        <v>0</v>
      </c>
      <c r="G254" s="13">
        <f t="shared" si="21"/>
        <v>4</v>
      </c>
      <c r="H254" s="3">
        <v>1</v>
      </c>
      <c r="I254" s="3">
        <v>3</v>
      </c>
      <c r="J254" s="3">
        <v>0</v>
      </c>
      <c r="K254" s="3">
        <f t="shared" si="22"/>
        <v>4</v>
      </c>
      <c r="L254" s="58">
        <v>3000</v>
      </c>
      <c r="M254" s="58">
        <v>1000</v>
      </c>
      <c r="N254" s="58">
        <f t="shared" si="24"/>
        <v>3000</v>
      </c>
      <c r="O254" s="58">
        <v>1000</v>
      </c>
      <c r="P254" s="8" t="s">
        <v>67</v>
      </c>
      <c r="Q254" s="8">
        <v>3000</v>
      </c>
      <c r="R254" s="59">
        <v>28</v>
      </c>
      <c r="S254" s="6"/>
      <c r="T254" s="6"/>
    </row>
    <row r="255" spans="1:20" x14ac:dyDescent="0.3">
      <c r="A255" s="8">
        <v>14</v>
      </c>
      <c r="B255" s="67" t="s">
        <v>253</v>
      </c>
      <c r="C255" s="13">
        <v>4</v>
      </c>
      <c r="D255" s="3">
        <v>0</v>
      </c>
      <c r="E255" s="3">
        <v>0</v>
      </c>
      <c r="F255" s="3">
        <v>0</v>
      </c>
      <c r="G255" s="13">
        <f t="shared" si="21"/>
        <v>4</v>
      </c>
      <c r="H255" s="3">
        <v>1</v>
      </c>
      <c r="I255" s="3">
        <v>3</v>
      </c>
      <c r="J255" s="3">
        <v>0</v>
      </c>
      <c r="K255" s="3">
        <f t="shared" si="22"/>
        <v>4</v>
      </c>
      <c r="L255" s="58">
        <v>2850</v>
      </c>
      <c r="M255" s="58">
        <v>950</v>
      </c>
      <c r="N255" s="58">
        <f t="shared" si="24"/>
        <v>2850</v>
      </c>
      <c r="O255" s="58">
        <v>950</v>
      </c>
      <c r="P255" s="8" t="s">
        <v>67</v>
      </c>
      <c r="Q255" s="8">
        <v>3000</v>
      </c>
      <c r="R255" s="59">
        <v>29</v>
      </c>
      <c r="S255" s="6"/>
      <c r="T255" s="6"/>
    </row>
    <row r="256" spans="1:20" x14ac:dyDescent="0.3">
      <c r="A256" s="8">
        <v>15</v>
      </c>
      <c r="B256" s="67" t="s">
        <v>254</v>
      </c>
      <c r="C256" s="13">
        <v>5</v>
      </c>
      <c r="D256" s="3">
        <v>0</v>
      </c>
      <c r="E256" s="3">
        <v>0</v>
      </c>
      <c r="F256" s="3">
        <v>0</v>
      </c>
      <c r="G256" s="13">
        <f t="shared" si="21"/>
        <v>5</v>
      </c>
      <c r="H256" s="3">
        <v>2</v>
      </c>
      <c r="I256" s="3">
        <v>3</v>
      </c>
      <c r="J256" s="3">
        <v>0</v>
      </c>
      <c r="K256" s="3">
        <f t="shared" si="22"/>
        <v>5</v>
      </c>
      <c r="L256" s="58">
        <f t="shared" si="23"/>
        <v>2850</v>
      </c>
      <c r="M256" s="58">
        <v>950</v>
      </c>
      <c r="N256" s="58">
        <f t="shared" si="24"/>
        <v>2850</v>
      </c>
      <c r="O256" s="58">
        <v>950</v>
      </c>
      <c r="P256" s="8" t="s">
        <v>67</v>
      </c>
      <c r="Q256" s="8">
        <v>3000</v>
      </c>
      <c r="R256" s="59">
        <v>31</v>
      </c>
      <c r="S256" s="6"/>
      <c r="T256" s="6"/>
    </row>
    <row r="257" spans="1:20" x14ac:dyDescent="0.3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58"/>
      <c r="P257" s="8"/>
      <c r="Q257" s="8"/>
      <c r="R257" s="8"/>
      <c r="S257" s="6"/>
      <c r="T257" s="6"/>
    </row>
    <row r="258" spans="1:20" x14ac:dyDescent="0.3">
      <c r="A258" s="6"/>
      <c r="B258" s="41" t="s">
        <v>3</v>
      </c>
      <c r="C258" s="13">
        <f t="shared" ref="C258:J258" si="25">SUM(C242:C257)</f>
        <v>66</v>
      </c>
      <c r="D258" s="3">
        <f t="shared" si="25"/>
        <v>0</v>
      </c>
      <c r="E258" s="3">
        <f t="shared" si="25"/>
        <v>0</v>
      </c>
      <c r="F258" s="3">
        <f t="shared" si="25"/>
        <v>0</v>
      </c>
      <c r="G258" s="13">
        <f t="shared" si="25"/>
        <v>66</v>
      </c>
      <c r="H258" s="3">
        <f>SUM(H242:H257)</f>
        <v>18</v>
      </c>
      <c r="I258" s="13">
        <f>SUM(I242:I257)</f>
        <v>48</v>
      </c>
      <c r="J258" s="13">
        <f t="shared" si="25"/>
        <v>0</v>
      </c>
      <c r="K258" s="13">
        <f>SUM(K242:K257)</f>
        <v>66</v>
      </c>
      <c r="L258" s="7">
        <f>SUM(L242:L257)</f>
        <v>46000</v>
      </c>
      <c r="M258" s="58">
        <f>SUM(M242:M256)/15</f>
        <v>953.33333333333337</v>
      </c>
      <c r="N258" s="7">
        <f>SUM(N242:N257)</f>
        <v>46000</v>
      </c>
      <c r="O258" s="58">
        <f>SUM(O242:O256)/15</f>
        <v>953.33333333333337</v>
      </c>
      <c r="P258" s="8" t="s">
        <v>67</v>
      </c>
      <c r="Q258" s="8">
        <v>3000</v>
      </c>
      <c r="R258" s="15">
        <f>SUM(R242:R257)</f>
        <v>477</v>
      </c>
      <c r="S258" s="63"/>
      <c r="T258" s="6"/>
    </row>
    <row r="260" spans="1:20" x14ac:dyDescent="0.3">
      <c r="A260" s="16" t="s">
        <v>46</v>
      </c>
      <c r="O260" s="419" t="str">
        <f>O216</f>
        <v>Padang Ulak Tanding, 31 Desember 2023</v>
      </c>
      <c r="P260" s="419"/>
      <c r="Q260" s="419"/>
      <c r="R260" s="419"/>
      <c r="S260" s="419"/>
      <c r="T260" s="419"/>
    </row>
    <row r="261" spans="1:20" x14ac:dyDescent="0.3">
      <c r="O261" s="419" t="s">
        <v>2</v>
      </c>
      <c r="P261" s="419"/>
      <c r="Q261" s="419"/>
      <c r="R261" s="419"/>
      <c r="S261" s="419"/>
      <c r="T261" s="419"/>
    </row>
    <row r="264" spans="1:20" x14ac:dyDescent="0.3">
      <c r="O264" s="428" t="str">
        <f>O220</f>
        <v>DIDI DARMADI S.ST</v>
      </c>
      <c r="P264" s="428"/>
      <c r="Q264" s="428"/>
      <c r="R264" s="428"/>
      <c r="S264" s="428"/>
      <c r="T264" s="428"/>
    </row>
    <row r="265" spans="1:20" x14ac:dyDescent="0.3">
      <c r="O265" s="419" t="str">
        <f>O221</f>
        <v>NIP. 19790429 201706 1 001</v>
      </c>
      <c r="P265" s="419"/>
      <c r="Q265" s="419"/>
      <c r="R265" s="419"/>
      <c r="S265" s="419"/>
      <c r="T265" s="419"/>
    </row>
    <row r="266" spans="1:20" x14ac:dyDescent="0.3">
      <c r="O266" s="70"/>
      <c r="P266" s="70"/>
      <c r="Q266" s="70"/>
      <c r="R266" s="70"/>
      <c r="S266" s="70"/>
      <c r="T266" s="70"/>
    </row>
    <row r="267" spans="1:20" x14ac:dyDescent="0.3">
      <c r="O267" s="70"/>
      <c r="P267" s="70"/>
      <c r="Q267" s="70"/>
      <c r="R267" s="70"/>
      <c r="S267" s="70"/>
      <c r="T267" s="70"/>
    </row>
    <row r="268" spans="1:20" x14ac:dyDescent="0.3">
      <c r="O268" s="70"/>
      <c r="P268" s="70"/>
      <c r="Q268" s="70"/>
      <c r="R268" s="70"/>
      <c r="S268" s="70"/>
      <c r="T268" s="70"/>
    </row>
    <row r="269" spans="1:20" x14ac:dyDescent="0.3">
      <c r="O269" s="70"/>
      <c r="P269" s="70"/>
      <c r="Q269" s="70"/>
      <c r="R269" s="70"/>
      <c r="S269" s="70"/>
      <c r="T269" s="70"/>
    </row>
    <row r="270" spans="1:20" x14ac:dyDescent="0.3">
      <c r="A270" s="16" t="s">
        <v>96</v>
      </c>
    </row>
    <row r="271" spans="1:20" x14ac:dyDescent="0.3">
      <c r="L271" s="17"/>
    </row>
    <row r="272" spans="1:20" x14ac:dyDescent="0.3">
      <c r="A272" s="441" t="s">
        <v>93</v>
      </c>
      <c r="B272" s="460"/>
      <c r="C272" s="460"/>
      <c r="D272" s="460"/>
      <c r="E272" s="460"/>
      <c r="F272" s="460"/>
      <c r="G272" s="460"/>
      <c r="H272" s="460"/>
      <c r="I272" s="460"/>
      <c r="J272" s="460"/>
      <c r="K272" s="460"/>
      <c r="L272" s="460"/>
      <c r="M272" s="460"/>
      <c r="N272" s="460"/>
      <c r="O272" s="460"/>
      <c r="P272" s="460"/>
      <c r="Q272" s="460"/>
      <c r="R272" s="460"/>
      <c r="S272" s="460"/>
      <c r="T272" s="447"/>
    </row>
    <row r="273" spans="1:20" x14ac:dyDescent="0.3">
      <c r="A273" s="444" t="s">
        <v>4</v>
      </c>
      <c r="B273" s="461"/>
      <c r="C273" s="461"/>
      <c r="D273" s="461"/>
      <c r="E273" s="461"/>
      <c r="F273" s="461"/>
      <c r="G273" s="461"/>
      <c r="H273" s="461"/>
      <c r="I273" s="461"/>
      <c r="J273" s="461"/>
      <c r="K273" s="461"/>
      <c r="L273" s="461"/>
      <c r="M273" s="461"/>
      <c r="N273" s="461"/>
      <c r="O273" s="461"/>
      <c r="P273" s="461"/>
      <c r="Q273" s="461"/>
      <c r="R273" s="461"/>
      <c r="S273" s="461"/>
      <c r="T273" s="445"/>
    </row>
    <row r="274" spans="1:20" ht="20.100000000000001" customHeight="1" x14ac:dyDescent="0.3">
      <c r="N274" s="18"/>
    </row>
    <row r="275" spans="1:20" ht="20.100000000000001" customHeight="1" x14ac:dyDescent="0.3">
      <c r="A275" s="19" t="s">
        <v>5</v>
      </c>
      <c r="B275" s="19"/>
      <c r="C275" s="19" t="s">
        <v>81</v>
      </c>
      <c r="D275" s="19"/>
      <c r="L275" s="20"/>
      <c r="N275" s="20"/>
      <c r="Q275" s="16" t="s">
        <v>42</v>
      </c>
      <c r="S275" s="16" t="str">
        <f>S229</f>
        <v>: 2023</v>
      </c>
    </row>
    <row r="276" spans="1:20" ht="20.100000000000001" customHeight="1" x14ac:dyDescent="0.3">
      <c r="A276" s="16" t="s">
        <v>9</v>
      </c>
      <c r="C276" s="16" t="str">
        <f>C230</f>
        <v>: PADANG ULAK TANDING</v>
      </c>
      <c r="Q276" s="16" t="s">
        <v>43</v>
      </c>
      <c r="S276" s="16" t="s">
        <v>45</v>
      </c>
    </row>
    <row r="277" spans="1:20" ht="20.100000000000001" customHeight="1" x14ac:dyDescent="0.3">
      <c r="A277" s="16" t="s">
        <v>6</v>
      </c>
      <c r="C277" s="16" t="s">
        <v>99</v>
      </c>
      <c r="Q277" s="16" t="s">
        <v>44</v>
      </c>
      <c r="S277" s="16" t="str">
        <f>S231</f>
        <v>: IV ( Empat )</v>
      </c>
    </row>
    <row r="278" spans="1:20" x14ac:dyDescent="0.3">
      <c r="A278" s="16" t="s">
        <v>7</v>
      </c>
      <c r="C278" s="16" t="s">
        <v>41</v>
      </c>
    </row>
    <row r="280" spans="1:20" x14ac:dyDescent="0.3">
      <c r="A280" s="424" t="s">
        <v>8</v>
      </c>
      <c r="B280" s="424" t="s">
        <v>91</v>
      </c>
      <c r="C280" s="22" t="s">
        <v>10</v>
      </c>
      <c r="D280" s="433" t="s">
        <v>15</v>
      </c>
      <c r="E280" s="422"/>
      <c r="F280" s="422"/>
      <c r="G280" s="422"/>
      <c r="H280" s="422"/>
      <c r="I280" s="422"/>
      <c r="J280" s="422"/>
      <c r="K280" s="423"/>
      <c r="L280" s="431" t="s">
        <v>28</v>
      </c>
      <c r="M280" s="432"/>
      <c r="N280" s="431" t="s">
        <v>28</v>
      </c>
      <c r="O280" s="432"/>
      <c r="P280" s="23"/>
      <c r="Q280" s="387"/>
      <c r="R280" s="421" t="s">
        <v>35</v>
      </c>
      <c r="S280" s="427"/>
      <c r="T280" s="424" t="s">
        <v>39</v>
      </c>
    </row>
    <row r="281" spans="1:20" x14ac:dyDescent="0.3">
      <c r="A281" s="425"/>
      <c r="B281" s="425"/>
      <c r="C281" s="24" t="s">
        <v>11</v>
      </c>
      <c r="D281" s="421" t="s">
        <v>16</v>
      </c>
      <c r="E281" s="422"/>
      <c r="F281" s="422"/>
      <c r="G281" s="423"/>
      <c r="H281" s="433" t="s">
        <v>23</v>
      </c>
      <c r="I281" s="422"/>
      <c r="J281" s="422"/>
      <c r="K281" s="423"/>
      <c r="L281" s="434" t="s">
        <v>29</v>
      </c>
      <c r="M281" s="435"/>
      <c r="N281" s="434" t="s">
        <v>29</v>
      </c>
      <c r="O281" s="435"/>
      <c r="P281" s="25"/>
      <c r="Q281" s="26" t="s">
        <v>416</v>
      </c>
      <c r="R281" s="429" t="s">
        <v>36</v>
      </c>
      <c r="S281" s="430"/>
      <c r="T281" s="425"/>
    </row>
    <row r="282" spans="1:20" x14ac:dyDescent="0.3">
      <c r="A282" s="425"/>
      <c r="B282" s="425"/>
      <c r="C282" s="26" t="s">
        <v>12</v>
      </c>
      <c r="D282" s="23"/>
      <c r="E282" s="27"/>
      <c r="F282" s="23"/>
      <c r="G282" s="23"/>
      <c r="H282" s="23"/>
      <c r="I282" s="23"/>
      <c r="J282" s="23"/>
      <c r="K282" s="23"/>
      <c r="L282" s="421" t="s">
        <v>30</v>
      </c>
      <c r="M282" s="427"/>
      <c r="N282" s="421" t="s">
        <v>30</v>
      </c>
      <c r="O282" s="427"/>
      <c r="P282" s="24" t="s">
        <v>34</v>
      </c>
      <c r="Q282" s="24" t="s">
        <v>417</v>
      </c>
      <c r="R282" s="22"/>
      <c r="S282" s="22"/>
      <c r="T282" s="425"/>
    </row>
    <row r="283" spans="1:20" x14ac:dyDescent="0.3">
      <c r="A283" s="425"/>
      <c r="B283" s="425"/>
      <c r="C283" s="26" t="s">
        <v>13</v>
      </c>
      <c r="D283" s="24" t="s">
        <v>17</v>
      </c>
      <c r="E283" s="28" t="s">
        <v>17</v>
      </c>
      <c r="F283" s="24" t="s">
        <v>20</v>
      </c>
      <c r="G283" s="24" t="s">
        <v>22</v>
      </c>
      <c r="H283" s="24" t="s">
        <v>24</v>
      </c>
      <c r="I283" s="24" t="s">
        <v>25</v>
      </c>
      <c r="J283" s="24" t="s">
        <v>26</v>
      </c>
      <c r="K283" s="24" t="s">
        <v>22</v>
      </c>
      <c r="L283" s="429" t="s">
        <v>14</v>
      </c>
      <c r="M283" s="430"/>
      <c r="N283" s="429" t="s">
        <v>33</v>
      </c>
      <c r="O283" s="430"/>
      <c r="P283" s="24" t="s">
        <v>28</v>
      </c>
      <c r="Q283" s="24" t="s">
        <v>418</v>
      </c>
      <c r="R283" s="24" t="s">
        <v>37</v>
      </c>
      <c r="S283" s="24" t="s">
        <v>38</v>
      </c>
      <c r="T283" s="425"/>
    </row>
    <row r="284" spans="1:20" x14ac:dyDescent="0.3">
      <c r="A284" s="425"/>
      <c r="B284" s="425"/>
      <c r="C284" s="26" t="s">
        <v>14</v>
      </c>
      <c r="D284" s="24" t="s">
        <v>18</v>
      </c>
      <c r="E284" s="28" t="s">
        <v>19</v>
      </c>
      <c r="F284" s="24" t="s">
        <v>21</v>
      </c>
      <c r="G284" s="24"/>
      <c r="H284" s="24"/>
      <c r="I284" s="24"/>
      <c r="J284" s="24" t="s">
        <v>27</v>
      </c>
      <c r="K284" s="24"/>
      <c r="L284" s="22" t="s">
        <v>22</v>
      </c>
      <c r="M284" s="22" t="s">
        <v>31</v>
      </c>
      <c r="N284" s="22" t="s">
        <v>22</v>
      </c>
      <c r="O284" s="22" t="s">
        <v>31</v>
      </c>
      <c r="P284" s="25"/>
      <c r="Q284" s="25"/>
      <c r="R284" s="25"/>
      <c r="S284" s="25"/>
      <c r="T284" s="425"/>
    </row>
    <row r="285" spans="1:20" x14ac:dyDescent="0.3">
      <c r="A285" s="426"/>
      <c r="B285" s="426"/>
      <c r="C285" s="29"/>
      <c r="D285" s="30"/>
      <c r="E285" s="31"/>
      <c r="F285" s="30"/>
      <c r="G285" s="30"/>
      <c r="H285" s="30"/>
      <c r="I285" s="30"/>
      <c r="J285" s="30"/>
      <c r="K285" s="30"/>
      <c r="L285" s="32" t="s">
        <v>29</v>
      </c>
      <c r="M285" s="33" t="s">
        <v>32</v>
      </c>
      <c r="N285" s="32" t="s">
        <v>29</v>
      </c>
      <c r="O285" s="33" t="s">
        <v>32</v>
      </c>
      <c r="P285" s="30"/>
      <c r="Q285" s="30"/>
      <c r="R285" s="30"/>
      <c r="S285" s="30"/>
      <c r="T285" s="426"/>
    </row>
    <row r="286" spans="1:20" x14ac:dyDescent="0.3">
      <c r="A286" s="8">
        <v>1</v>
      </c>
      <c r="B286" s="8">
        <v>2</v>
      </c>
      <c r="C286" s="8">
        <v>3</v>
      </c>
      <c r="D286" s="8">
        <v>4</v>
      </c>
      <c r="E286" s="8">
        <v>5</v>
      </c>
      <c r="F286" s="8">
        <v>6</v>
      </c>
      <c r="G286" s="8" t="s">
        <v>0</v>
      </c>
      <c r="H286" s="8">
        <v>8</v>
      </c>
      <c r="I286" s="8">
        <v>9</v>
      </c>
      <c r="J286" s="8">
        <v>10</v>
      </c>
      <c r="K286" s="8" t="s">
        <v>1</v>
      </c>
      <c r="L286" s="8">
        <v>12</v>
      </c>
      <c r="M286" s="8">
        <v>13</v>
      </c>
      <c r="N286" s="8">
        <v>14</v>
      </c>
      <c r="O286" s="8">
        <v>15</v>
      </c>
      <c r="P286" s="8">
        <v>16</v>
      </c>
      <c r="Q286" s="8"/>
      <c r="R286" s="8">
        <v>17</v>
      </c>
      <c r="S286" s="8">
        <v>18</v>
      </c>
      <c r="T286" s="8">
        <v>19</v>
      </c>
    </row>
    <row r="287" spans="1:20" ht="20.100000000000001" customHeight="1" x14ac:dyDescent="0.3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7"/>
      <c r="P287" s="6"/>
      <c r="Q287" s="6"/>
      <c r="R287" s="6"/>
      <c r="S287" s="6"/>
      <c r="T287" s="6"/>
    </row>
    <row r="288" spans="1:20" x14ac:dyDescent="0.3">
      <c r="A288" s="8">
        <v>1</v>
      </c>
      <c r="B288" s="67" t="s">
        <v>277</v>
      </c>
      <c r="C288" s="133">
        <v>1</v>
      </c>
      <c r="D288" s="55">
        <v>0</v>
      </c>
      <c r="E288" s="55">
        <v>0</v>
      </c>
      <c r="F288" s="55">
        <v>0</v>
      </c>
      <c r="G288" s="36">
        <f t="shared" ref="G288:G302" si="26">C288+E288-F288</f>
        <v>1</v>
      </c>
      <c r="H288" s="84">
        <v>0</v>
      </c>
      <c r="I288" s="13">
        <v>1</v>
      </c>
      <c r="J288" s="13">
        <v>0</v>
      </c>
      <c r="K288" s="36">
        <f>H288+I288+J288</f>
        <v>1</v>
      </c>
      <c r="L288" s="68">
        <v>600</v>
      </c>
      <c r="M288" s="58">
        <v>600</v>
      </c>
      <c r="N288" s="3">
        <f>I288*O288</f>
        <v>550</v>
      </c>
      <c r="O288" s="58">
        <v>550</v>
      </c>
      <c r="P288" s="8" t="s">
        <v>68</v>
      </c>
      <c r="Q288" s="8">
        <v>40000</v>
      </c>
      <c r="R288" s="58">
        <v>6</v>
      </c>
      <c r="S288" s="6"/>
      <c r="T288" s="6"/>
    </row>
    <row r="289" spans="1:20" x14ac:dyDescent="0.3">
      <c r="A289" s="8">
        <v>2</v>
      </c>
      <c r="B289" s="67" t="s">
        <v>244</v>
      </c>
      <c r="C289" s="36">
        <v>1.5</v>
      </c>
      <c r="D289" s="55">
        <v>0</v>
      </c>
      <c r="E289" s="55">
        <v>0</v>
      </c>
      <c r="F289" s="55">
        <v>0</v>
      </c>
      <c r="G289" s="36">
        <f>C289+E289-F289</f>
        <v>1.5</v>
      </c>
      <c r="H289" s="84">
        <v>0</v>
      </c>
      <c r="I289" s="36">
        <v>1.5</v>
      </c>
      <c r="J289" s="13">
        <v>0</v>
      </c>
      <c r="K289" s="36">
        <f t="shared" ref="K289:K302" si="27">H289+I289+J289</f>
        <v>1.5</v>
      </c>
      <c r="L289" s="68">
        <v>930</v>
      </c>
      <c r="M289" s="58">
        <v>620</v>
      </c>
      <c r="N289" s="3">
        <f t="shared" ref="N289:N302" si="28">I289*O289</f>
        <v>750</v>
      </c>
      <c r="O289" s="58">
        <v>500</v>
      </c>
      <c r="P289" s="8" t="s">
        <v>68</v>
      </c>
      <c r="Q289" s="8">
        <v>40000</v>
      </c>
      <c r="R289" s="58">
        <v>2</v>
      </c>
      <c r="S289" s="6"/>
      <c r="T289" s="6"/>
    </row>
    <row r="290" spans="1:20" x14ac:dyDescent="0.3">
      <c r="A290" s="8">
        <v>3</v>
      </c>
      <c r="B290" s="67" t="s">
        <v>245</v>
      </c>
      <c r="C290" s="6">
        <v>0.75</v>
      </c>
      <c r="D290" s="55">
        <v>0</v>
      </c>
      <c r="E290" s="107">
        <v>0</v>
      </c>
      <c r="F290" s="55">
        <v>0</v>
      </c>
      <c r="G290" s="37">
        <f t="shared" si="26"/>
        <v>0.75</v>
      </c>
      <c r="H290" s="107">
        <v>0.75</v>
      </c>
      <c r="I290" s="55">
        <v>0</v>
      </c>
      <c r="J290" s="55">
        <v>0</v>
      </c>
      <c r="K290" s="37">
        <f t="shared" si="27"/>
        <v>0.75</v>
      </c>
      <c r="L290" s="68">
        <f t="shared" ref="L290:L302" si="29">I290*M290</f>
        <v>0</v>
      </c>
      <c r="M290" s="58">
        <v>0</v>
      </c>
      <c r="N290" s="3">
        <f t="shared" si="28"/>
        <v>0</v>
      </c>
      <c r="O290" s="58">
        <v>0</v>
      </c>
      <c r="P290" s="8" t="s">
        <v>68</v>
      </c>
      <c r="Q290" s="8"/>
      <c r="R290" s="58">
        <v>6</v>
      </c>
      <c r="S290" s="6"/>
      <c r="T290" s="6"/>
    </row>
    <row r="291" spans="1:20" x14ac:dyDescent="0.3">
      <c r="A291" s="8">
        <v>4</v>
      </c>
      <c r="B291" s="138" t="s">
        <v>246</v>
      </c>
      <c r="C291" s="133">
        <v>1</v>
      </c>
      <c r="D291" s="55">
        <v>0</v>
      </c>
      <c r="E291" s="55">
        <v>0</v>
      </c>
      <c r="F291" s="55">
        <v>0</v>
      </c>
      <c r="G291" s="13">
        <f t="shared" si="26"/>
        <v>1</v>
      </c>
      <c r="H291" s="84">
        <v>1</v>
      </c>
      <c r="I291" s="13"/>
      <c r="J291" s="55">
        <v>0</v>
      </c>
      <c r="K291" s="36">
        <f t="shared" si="27"/>
        <v>1</v>
      </c>
      <c r="L291" s="68">
        <f t="shared" si="29"/>
        <v>0</v>
      </c>
      <c r="M291" s="58">
        <v>0</v>
      </c>
      <c r="N291" s="3">
        <f t="shared" si="28"/>
        <v>0</v>
      </c>
      <c r="O291" s="58">
        <v>0</v>
      </c>
      <c r="P291" s="8" t="s">
        <v>68</v>
      </c>
      <c r="Q291" s="8"/>
      <c r="R291" s="58">
        <v>7</v>
      </c>
      <c r="S291" s="6"/>
      <c r="T291" s="6"/>
    </row>
    <row r="292" spans="1:20" x14ac:dyDescent="0.3">
      <c r="A292" s="8">
        <v>5</v>
      </c>
      <c r="B292" s="67" t="s">
        <v>121</v>
      </c>
      <c r="C292" s="13">
        <v>0</v>
      </c>
      <c r="D292" s="55">
        <v>0</v>
      </c>
      <c r="E292" s="55">
        <v>0</v>
      </c>
      <c r="F292" s="55">
        <v>0</v>
      </c>
      <c r="G292" s="13">
        <f t="shared" si="26"/>
        <v>0</v>
      </c>
      <c r="H292" s="84">
        <v>0</v>
      </c>
      <c r="I292" s="13">
        <v>0</v>
      </c>
      <c r="J292" s="55">
        <v>0</v>
      </c>
      <c r="K292" s="36">
        <f t="shared" si="27"/>
        <v>0</v>
      </c>
      <c r="L292" s="68">
        <f t="shared" si="29"/>
        <v>0</v>
      </c>
      <c r="M292" s="58">
        <v>0</v>
      </c>
      <c r="N292" s="3">
        <f t="shared" si="28"/>
        <v>0</v>
      </c>
      <c r="O292" s="58"/>
      <c r="P292" s="8" t="s">
        <v>68</v>
      </c>
      <c r="Q292" s="8"/>
      <c r="R292" s="58"/>
      <c r="S292" s="6"/>
      <c r="T292" s="6"/>
    </row>
    <row r="293" spans="1:20" x14ac:dyDescent="0.3">
      <c r="A293" s="8">
        <v>6</v>
      </c>
      <c r="B293" s="67" t="s">
        <v>278</v>
      </c>
      <c r="C293" s="144">
        <v>0.25</v>
      </c>
      <c r="D293" s="55">
        <v>0</v>
      </c>
      <c r="E293" s="55">
        <v>0</v>
      </c>
      <c r="F293" s="55">
        <v>0</v>
      </c>
      <c r="G293" s="37">
        <f t="shared" si="26"/>
        <v>0.25</v>
      </c>
      <c r="H293" s="107">
        <v>0</v>
      </c>
      <c r="I293" s="107">
        <v>0.25</v>
      </c>
      <c r="J293" s="13">
        <f>J396</f>
        <v>0</v>
      </c>
      <c r="K293" s="37">
        <f t="shared" si="27"/>
        <v>0.25</v>
      </c>
      <c r="L293" s="68">
        <v>150</v>
      </c>
      <c r="M293" s="58">
        <v>600</v>
      </c>
      <c r="N293" s="3">
        <f t="shared" si="28"/>
        <v>125</v>
      </c>
      <c r="O293" s="58">
        <v>500</v>
      </c>
      <c r="P293" s="8" t="s">
        <v>68</v>
      </c>
      <c r="Q293" s="8">
        <v>40000</v>
      </c>
      <c r="R293" s="58">
        <v>3</v>
      </c>
      <c r="S293" s="6"/>
      <c r="T293" s="6"/>
    </row>
    <row r="294" spans="1:20" x14ac:dyDescent="0.3">
      <c r="A294" s="8">
        <v>7</v>
      </c>
      <c r="B294" s="67" t="s">
        <v>247</v>
      </c>
      <c r="C294" s="13">
        <v>1</v>
      </c>
      <c r="D294" s="55">
        <v>0</v>
      </c>
      <c r="E294" s="55">
        <v>0</v>
      </c>
      <c r="F294" s="55">
        <v>0</v>
      </c>
      <c r="G294" s="36">
        <f t="shared" si="26"/>
        <v>1</v>
      </c>
      <c r="H294" s="84">
        <v>1</v>
      </c>
      <c r="I294" s="13"/>
      <c r="J294" s="13">
        <f>J444</f>
        <v>0</v>
      </c>
      <c r="K294" s="36">
        <f t="shared" si="27"/>
        <v>1</v>
      </c>
      <c r="L294" s="68">
        <f t="shared" si="29"/>
        <v>0</v>
      </c>
      <c r="M294" s="58">
        <v>0</v>
      </c>
      <c r="N294" s="3">
        <f t="shared" si="28"/>
        <v>0</v>
      </c>
      <c r="O294" s="58">
        <v>0</v>
      </c>
      <c r="P294" s="8" t="s">
        <v>68</v>
      </c>
      <c r="Q294" s="8"/>
      <c r="R294" s="58">
        <v>4</v>
      </c>
      <c r="S294" s="6"/>
      <c r="T294" s="6"/>
    </row>
    <row r="295" spans="1:20" x14ac:dyDescent="0.3">
      <c r="A295" s="8">
        <v>8</v>
      </c>
      <c r="B295" s="67" t="s">
        <v>248</v>
      </c>
      <c r="C295" s="6">
        <v>0.5</v>
      </c>
      <c r="D295" s="55">
        <v>0</v>
      </c>
      <c r="E295" s="55">
        <v>0</v>
      </c>
      <c r="F295" s="55">
        <v>0</v>
      </c>
      <c r="G295" s="36">
        <f t="shared" si="26"/>
        <v>0.5</v>
      </c>
      <c r="H295" s="84">
        <v>0</v>
      </c>
      <c r="I295" s="84">
        <v>0.5</v>
      </c>
      <c r="J295" s="55">
        <v>0</v>
      </c>
      <c r="K295" s="36">
        <f t="shared" si="27"/>
        <v>0.5</v>
      </c>
      <c r="L295" s="68">
        <v>300</v>
      </c>
      <c r="M295" s="58">
        <v>600</v>
      </c>
      <c r="N295" s="3">
        <f t="shared" si="28"/>
        <v>250</v>
      </c>
      <c r="O295" s="58">
        <v>500</v>
      </c>
      <c r="P295" s="8" t="s">
        <v>68</v>
      </c>
      <c r="Q295" s="8">
        <v>40000</v>
      </c>
      <c r="R295" s="58">
        <v>2</v>
      </c>
      <c r="S295" s="6"/>
      <c r="T295" s="6"/>
    </row>
    <row r="296" spans="1:20" x14ac:dyDescent="0.3">
      <c r="A296" s="8">
        <v>9</v>
      </c>
      <c r="B296" s="67" t="s">
        <v>249</v>
      </c>
      <c r="C296" s="13">
        <v>1</v>
      </c>
      <c r="D296" s="55">
        <v>0</v>
      </c>
      <c r="E296" s="55">
        <v>0</v>
      </c>
      <c r="F296" s="55">
        <v>0</v>
      </c>
      <c r="G296" s="13">
        <f t="shared" si="26"/>
        <v>1</v>
      </c>
      <c r="H296" s="55">
        <v>0</v>
      </c>
      <c r="I296" s="13">
        <v>1</v>
      </c>
      <c r="J296" s="55">
        <v>0</v>
      </c>
      <c r="K296" s="36">
        <f t="shared" si="27"/>
        <v>1</v>
      </c>
      <c r="L296" s="68">
        <v>600</v>
      </c>
      <c r="M296" s="58">
        <v>600</v>
      </c>
      <c r="N296" s="3">
        <f t="shared" si="28"/>
        <v>500</v>
      </c>
      <c r="O296" s="58">
        <v>500</v>
      </c>
      <c r="P296" s="8" t="s">
        <v>68</v>
      </c>
      <c r="Q296" s="8">
        <v>40000</v>
      </c>
      <c r="R296" s="58">
        <v>5</v>
      </c>
      <c r="S296" s="6"/>
      <c r="T296" s="6"/>
    </row>
    <row r="297" spans="1:20" x14ac:dyDescent="0.3">
      <c r="A297" s="8">
        <v>10</v>
      </c>
      <c r="B297" s="67" t="s">
        <v>250</v>
      </c>
      <c r="C297" s="36">
        <v>0.5</v>
      </c>
      <c r="D297" s="55">
        <v>0</v>
      </c>
      <c r="E297" s="55">
        <v>0</v>
      </c>
      <c r="F297" s="55">
        <v>0</v>
      </c>
      <c r="G297" s="36">
        <f t="shared" si="26"/>
        <v>0.5</v>
      </c>
      <c r="H297" s="84">
        <v>0</v>
      </c>
      <c r="I297" s="36">
        <v>0.5</v>
      </c>
      <c r="J297" s="55">
        <v>0</v>
      </c>
      <c r="K297" s="36">
        <f t="shared" si="27"/>
        <v>0.5</v>
      </c>
      <c r="L297" s="68">
        <v>300</v>
      </c>
      <c r="M297" s="58">
        <v>600</v>
      </c>
      <c r="N297" s="3">
        <f t="shared" si="28"/>
        <v>250</v>
      </c>
      <c r="O297" s="58">
        <v>500</v>
      </c>
      <c r="P297" s="8" t="s">
        <v>68</v>
      </c>
      <c r="Q297" s="8">
        <v>40000</v>
      </c>
      <c r="R297" s="58">
        <v>3</v>
      </c>
      <c r="S297" s="6"/>
      <c r="T297" s="6"/>
    </row>
    <row r="298" spans="1:20" x14ac:dyDescent="0.3">
      <c r="A298" s="8">
        <v>11</v>
      </c>
      <c r="B298" s="67" t="s">
        <v>315</v>
      </c>
      <c r="C298" s="133">
        <v>1</v>
      </c>
      <c r="D298" s="55">
        <v>0</v>
      </c>
      <c r="E298" s="55">
        <v>0</v>
      </c>
      <c r="F298" s="55">
        <v>0</v>
      </c>
      <c r="G298" s="13">
        <f t="shared" si="26"/>
        <v>1</v>
      </c>
      <c r="H298" s="55">
        <v>1</v>
      </c>
      <c r="I298" s="13"/>
      <c r="J298" s="13">
        <f>J403</f>
        <v>0</v>
      </c>
      <c r="K298" s="36">
        <f t="shared" si="27"/>
        <v>1</v>
      </c>
      <c r="L298" s="68">
        <f t="shared" si="29"/>
        <v>0</v>
      </c>
      <c r="M298" s="58">
        <v>0</v>
      </c>
      <c r="N298" s="3">
        <f t="shared" si="28"/>
        <v>0</v>
      </c>
      <c r="O298" s="58">
        <v>0</v>
      </c>
      <c r="P298" s="8" t="s">
        <v>68</v>
      </c>
      <c r="Q298" s="8"/>
      <c r="R298" s="58">
        <v>4</v>
      </c>
      <c r="S298" s="6"/>
      <c r="T298" s="6"/>
    </row>
    <row r="299" spans="1:20" x14ac:dyDescent="0.3">
      <c r="A299" s="8">
        <v>12</v>
      </c>
      <c r="B299" s="67" t="s">
        <v>251</v>
      </c>
      <c r="C299" s="13">
        <v>1</v>
      </c>
      <c r="D299" s="55">
        <v>0</v>
      </c>
      <c r="E299" s="55">
        <v>0</v>
      </c>
      <c r="F299" s="55">
        <v>0</v>
      </c>
      <c r="G299" s="36">
        <f t="shared" si="26"/>
        <v>1</v>
      </c>
      <c r="H299" s="84">
        <v>0</v>
      </c>
      <c r="I299" s="13">
        <v>1</v>
      </c>
      <c r="J299" s="13">
        <f>J449</f>
        <v>0</v>
      </c>
      <c r="K299" s="36">
        <f t="shared" si="27"/>
        <v>1</v>
      </c>
      <c r="L299" s="68">
        <v>600</v>
      </c>
      <c r="M299" s="58">
        <v>600</v>
      </c>
      <c r="N299" s="3">
        <f t="shared" si="28"/>
        <v>500</v>
      </c>
      <c r="O299" s="58">
        <v>500</v>
      </c>
      <c r="P299" s="8" t="s">
        <v>68</v>
      </c>
      <c r="Q299" s="8">
        <v>40000</v>
      </c>
      <c r="R299" s="58">
        <v>5</v>
      </c>
      <c r="S299" s="6"/>
      <c r="T299" s="6"/>
    </row>
    <row r="300" spans="1:20" x14ac:dyDescent="0.3">
      <c r="A300" s="8">
        <v>13</v>
      </c>
      <c r="B300" s="67" t="s">
        <v>252</v>
      </c>
      <c r="C300" s="6">
        <v>6.8</v>
      </c>
      <c r="D300" s="55">
        <v>0</v>
      </c>
      <c r="E300" s="107">
        <v>0</v>
      </c>
      <c r="F300" s="55">
        <v>0</v>
      </c>
      <c r="G300" s="37">
        <f t="shared" si="26"/>
        <v>6.8</v>
      </c>
      <c r="H300" s="107">
        <v>5.8</v>
      </c>
      <c r="I300" s="55">
        <v>1</v>
      </c>
      <c r="J300" s="55">
        <v>0</v>
      </c>
      <c r="K300" s="37">
        <f t="shared" si="27"/>
        <v>6.8</v>
      </c>
      <c r="L300" s="68">
        <v>600</v>
      </c>
      <c r="M300" s="58">
        <v>600</v>
      </c>
      <c r="N300" s="3">
        <f t="shared" si="28"/>
        <v>500</v>
      </c>
      <c r="O300" s="58">
        <v>500</v>
      </c>
      <c r="P300" s="8" t="s">
        <v>68</v>
      </c>
      <c r="Q300" s="8">
        <v>40000</v>
      </c>
      <c r="R300" s="58">
        <v>57</v>
      </c>
      <c r="S300" s="6"/>
      <c r="T300" s="6"/>
    </row>
    <row r="301" spans="1:20" x14ac:dyDescent="0.3">
      <c r="A301" s="8">
        <v>14</v>
      </c>
      <c r="B301" s="67" t="s">
        <v>253</v>
      </c>
      <c r="C301" s="13">
        <v>1</v>
      </c>
      <c r="D301" s="55">
        <v>0</v>
      </c>
      <c r="E301" s="55">
        <v>0</v>
      </c>
      <c r="F301" s="55">
        <v>0</v>
      </c>
      <c r="G301" s="36">
        <f t="shared" si="26"/>
        <v>1</v>
      </c>
      <c r="H301" s="84">
        <v>1</v>
      </c>
      <c r="I301" s="13"/>
      <c r="J301" s="55">
        <v>0</v>
      </c>
      <c r="K301" s="36">
        <f t="shared" si="27"/>
        <v>1</v>
      </c>
      <c r="L301" s="68">
        <f t="shared" si="29"/>
        <v>0</v>
      </c>
      <c r="M301" s="58">
        <v>0</v>
      </c>
      <c r="N301" s="3">
        <f t="shared" si="28"/>
        <v>0</v>
      </c>
      <c r="O301" s="58">
        <v>0</v>
      </c>
      <c r="P301" s="8" t="s">
        <v>68</v>
      </c>
      <c r="Q301" s="8"/>
      <c r="R301" s="58">
        <v>6</v>
      </c>
      <c r="S301" s="6"/>
      <c r="T301" s="6"/>
    </row>
    <row r="302" spans="1:20" x14ac:dyDescent="0.3">
      <c r="A302" s="8">
        <v>15</v>
      </c>
      <c r="B302" s="67" t="s">
        <v>254</v>
      </c>
      <c r="C302" s="13">
        <v>2</v>
      </c>
      <c r="D302" s="55">
        <v>0</v>
      </c>
      <c r="E302" s="55">
        <v>0</v>
      </c>
      <c r="F302" s="55">
        <v>0</v>
      </c>
      <c r="G302" s="36">
        <f t="shared" si="26"/>
        <v>2</v>
      </c>
      <c r="H302" s="84">
        <v>2</v>
      </c>
      <c r="I302" s="13"/>
      <c r="J302" s="55">
        <v>0</v>
      </c>
      <c r="K302" s="36">
        <f t="shared" si="27"/>
        <v>2</v>
      </c>
      <c r="L302" s="68">
        <f t="shared" si="29"/>
        <v>0</v>
      </c>
      <c r="M302" s="58">
        <v>0</v>
      </c>
      <c r="N302" s="3">
        <f t="shared" si="28"/>
        <v>0</v>
      </c>
      <c r="O302" s="58">
        <v>0</v>
      </c>
      <c r="P302" s="8" t="s">
        <v>68</v>
      </c>
      <c r="Q302" s="8"/>
      <c r="R302" s="58">
        <v>6</v>
      </c>
      <c r="S302" s="6"/>
      <c r="T302" s="6"/>
    </row>
    <row r="303" spans="1:20" x14ac:dyDescent="0.3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8"/>
      <c r="Q303" s="8"/>
      <c r="R303" s="6"/>
      <c r="S303" s="6"/>
      <c r="T303" s="6"/>
    </row>
    <row r="304" spans="1:20" x14ac:dyDescent="0.3">
      <c r="A304" s="6"/>
      <c r="B304" s="41" t="s">
        <v>3</v>
      </c>
      <c r="C304" s="37">
        <f>SUM(C288:C303)</f>
        <v>19.3</v>
      </c>
      <c r="D304" s="3">
        <f t="shared" ref="D304:J304" si="30">SUM(D288:D303)</f>
        <v>0</v>
      </c>
      <c r="E304" s="38">
        <f t="shared" si="30"/>
        <v>0</v>
      </c>
      <c r="F304" s="3">
        <f t="shared" si="30"/>
        <v>0</v>
      </c>
      <c r="G304" s="36">
        <f t="shared" si="30"/>
        <v>19.3</v>
      </c>
      <c r="H304" s="38">
        <f t="shared" si="30"/>
        <v>12.55</v>
      </c>
      <c r="I304" s="37">
        <f t="shared" si="30"/>
        <v>6.75</v>
      </c>
      <c r="J304" s="13">
        <f t="shared" si="30"/>
        <v>0</v>
      </c>
      <c r="K304" s="37">
        <f>SUM(K288:K303)</f>
        <v>19.3</v>
      </c>
      <c r="L304" s="7">
        <f>SUM(L288:L303)</f>
        <v>4080</v>
      </c>
      <c r="M304" s="58">
        <f>SUM(M288:M302)/8</f>
        <v>602.5</v>
      </c>
      <c r="N304" s="3">
        <f>SUM(N288:N303)</f>
        <v>3425</v>
      </c>
      <c r="O304" s="58">
        <f>SUM(O288:O302)/8</f>
        <v>506.25</v>
      </c>
      <c r="P304" s="8" t="s">
        <v>68</v>
      </c>
      <c r="Q304" s="8">
        <v>40000</v>
      </c>
      <c r="R304" s="40">
        <f>SUM(R288:R303)</f>
        <v>116</v>
      </c>
      <c r="S304" s="63"/>
      <c r="T304" s="6"/>
    </row>
    <row r="305" spans="1:20" x14ac:dyDescent="0.3">
      <c r="A305" s="82" t="s">
        <v>282</v>
      </c>
      <c r="B305" s="82"/>
      <c r="C305" s="82"/>
      <c r="O305" s="469" t="str">
        <f>O260</f>
        <v>Padang Ulak Tanding, 31 Desember 2023</v>
      </c>
      <c r="P305" s="469"/>
      <c r="Q305" s="469"/>
      <c r="R305" s="469"/>
      <c r="S305" s="469"/>
      <c r="T305" s="469"/>
    </row>
    <row r="306" spans="1:20" x14ac:dyDescent="0.3">
      <c r="A306" s="83"/>
      <c r="B306" s="82"/>
      <c r="C306" s="82"/>
      <c r="O306" s="419" t="s">
        <v>2</v>
      </c>
      <c r="P306" s="419"/>
      <c r="Q306" s="419"/>
      <c r="R306" s="419"/>
      <c r="S306" s="419"/>
      <c r="T306" s="419"/>
    </row>
    <row r="307" spans="1:20" x14ac:dyDescent="0.3">
      <c r="A307" s="21"/>
      <c r="B307" s="82"/>
      <c r="C307" s="82"/>
    </row>
    <row r="308" spans="1:20" x14ac:dyDescent="0.3">
      <c r="A308" s="82"/>
      <c r="B308" s="82"/>
      <c r="C308" s="82"/>
    </row>
    <row r="309" spans="1:20" x14ac:dyDescent="0.3">
      <c r="O309" s="428" t="str">
        <f>O264</f>
        <v>DIDI DARMADI S.ST</v>
      </c>
      <c r="P309" s="428"/>
      <c r="Q309" s="428"/>
      <c r="R309" s="428"/>
      <c r="S309" s="428"/>
      <c r="T309" s="428"/>
    </row>
    <row r="310" spans="1:20" x14ac:dyDescent="0.3">
      <c r="O310" s="419" t="str">
        <f>O265</f>
        <v>NIP. 19790429 201706 1 001</v>
      </c>
      <c r="P310" s="419"/>
      <c r="Q310" s="419"/>
      <c r="R310" s="419"/>
      <c r="S310" s="419"/>
      <c r="T310" s="419"/>
    </row>
    <row r="311" spans="1:20" x14ac:dyDescent="0.3">
      <c r="O311" s="70"/>
      <c r="P311" s="70"/>
      <c r="Q311" s="70"/>
      <c r="R311" s="70"/>
      <c r="S311" s="70"/>
      <c r="T311" s="70"/>
    </row>
    <row r="312" spans="1:20" x14ac:dyDescent="0.3">
      <c r="O312" s="70"/>
      <c r="P312" s="70"/>
      <c r="Q312" s="70"/>
      <c r="R312" s="70"/>
      <c r="S312" s="70"/>
      <c r="T312" s="70"/>
    </row>
    <row r="313" spans="1:20" x14ac:dyDescent="0.3">
      <c r="O313" s="70"/>
      <c r="P313" s="70"/>
      <c r="Q313" s="70"/>
      <c r="R313" s="70"/>
      <c r="S313" s="70"/>
      <c r="T313" s="70"/>
    </row>
    <row r="314" spans="1:20" x14ac:dyDescent="0.3">
      <c r="A314" s="16" t="s">
        <v>96</v>
      </c>
    </row>
    <row r="315" spans="1:20" x14ac:dyDescent="0.3">
      <c r="L315" s="17"/>
    </row>
    <row r="316" spans="1:20" x14ac:dyDescent="0.3">
      <c r="A316" s="441" t="s">
        <v>93</v>
      </c>
      <c r="B316" s="460"/>
      <c r="C316" s="460"/>
      <c r="D316" s="460"/>
      <c r="E316" s="460"/>
      <c r="F316" s="460"/>
      <c r="G316" s="460"/>
      <c r="H316" s="460"/>
      <c r="I316" s="460"/>
      <c r="J316" s="460"/>
      <c r="K316" s="460"/>
      <c r="L316" s="460"/>
      <c r="M316" s="460"/>
      <c r="N316" s="460"/>
      <c r="O316" s="460"/>
      <c r="P316" s="460"/>
      <c r="Q316" s="460"/>
      <c r="R316" s="460"/>
      <c r="S316" s="460"/>
      <c r="T316" s="447"/>
    </row>
    <row r="317" spans="1:20" x14ac:dyDescent="0.3">
      <c r="A317" s="444" t="s">
        <v>4</v>
      </c>
      <c r="B317" s="461"/>
      <c r="C317" s="461"/>
      <c r="D317" s="461"/>
      <c r="E317" s="461"/>
      <c r="F317" s="461"/>
      <c r="G317" s="461"/>
      <c r="H317" s="461"/>
      <c r="I317" s="461"/>
      <c r="J317" s="461"/>
      <c r="K317" s="461"/>
      <c r="L317" s="461"/>
      <c r="M317" s="461"/>
      <c r="N317" s="461"/>
      <c r="O317" s="461"/>
      <c r="P317" s="461"/>
      <c r="Q317" s="461"/>
      <c r="R317" s="461"/>
      <c r="S317" s="461"/>
      <c r="T317" s="445"/>
    </row>
    <row r="318" spans="1:20" ht="20.100000000000001" customHeight="1" x14ac:dyDescent="0.3">
      <c r="N318" s="18"/>
    </row>
    <row r="319" spans="1:20" ht="20.100000000000001" customHeight="1" x14ac:dyDescent="0.3">
      <c r="A319" s="19" t="s">
        <v>5</v>
      </c>
      <c r="B319" s="19"/>
      <c r="C319" s="19" t="s">
        <v>83</v>
      </c>
      <c r="D319" s="19"/>
      <c r="L319" s="20"/>
      <c r="N319" s="20"/>
      <c r="Q319" s="16" t="s">
        <v>42</v>
      </c>
      <c r="S319" s="16" t="str">
        <f>S275</f>
        <v>: 2023</v>
      </c>
    </row>
    <row r="320" spans="1:20" ht="20.100000000000001" customHeight="1" x14ac:dyDescent="0.3">
      <c r="A320" s="16" t="s">
        <v>9</v>
      </c>
      <c r="C320" s="16" t="str">
        <f>C276</f>
        <v>: PADANG ULAK TANDING</v>
      </c>
      <c r="Q320" s="16" t="s">
        <v>43</v>
      </c>
      <c r="S320" s="16" t="s">
        <v>45</v>
      </c>
    </row>
    <row r="321" spans="1:20" ht="20.100000000000001" customHeight="1" x14ac:dyDescent="0.3">
      <c r="A321" s="16" t="s">
        <v>6</v>
      </c>
      <c r="C321" s="16" t="s">
        <v>99</v>
      </c>
      <c r="Q321" s="16" t="s">
        <v>44</v>
      </c>
      <c r="S321" s="16" t="str">
        <f>S277</f>
        <v>: IV ( Empat )</v>
      </c>
    </row>
    <row r="322" spans="1:20" x14ac:dyDescent="0.3">
      <c r="A322" s="16" t="s">
        <v>7</v>
      </c>
      <c r="C322" s="16" t="s">
        <v>41</v>
      </c>
    </row>
    <row r="324" spans="1:20" x14ac:dyDescent="0.3">
      <c r="A324" s="424" t="s">
        <v>8</v>
      </c>
      <c r="B324" s="424" t="s">
        <v>91</v>
      </c>
      <c r="C324" s="22" t="s">
        <v>10</v>
      </c>
      <c r="D324" s="433" t="s">
        <v>15</v>
      </c>
      <c r="E324" s="422"/>
      <c r="F324" s="422"/>
      <c r="G324" s="422"/>
      <c r="H324" s="422"/>
      <c r="I324" s="422"/>
      <c r="J324" s="422"/>
      <c r="K324" s="423"/>
      <c r="L324" s="431" t="s">
        <v>28</v>
      </c>
      <c r="M324" s="432"/>
      <c r="N324" s="431" t="s">
        <v>28</v>
      </c>
      <c r="O324" s="432"/>
      <c r="P324" s="23"/>
      <c r="Q324" s="387"/>
      <c r="R324" s="421" t="s">
        <v>35</v>
      </c>
      <c r="S324" s="427"/>
      <c r="T324" s="424" t="s">
        <v>39</v>
      </c>
    </row>
    <row r="325" spans="1:20" x14ac:dyDescent="0.3">
      <c r="A325" s="425"/>
      <c r="B325" s="425"/>
      <c r="C325" s="24" t="s">
        <v>11</v>
      </c>
      <c r="D325" s="421" t="s">
        <v>16</v>
      </c>
      <c r="E325" s="422"/>
      <c r="F325" s="422"/>
      <c r="G325" s="423"/>
      <c r="H325" s="433" t="s">
        <v>23</v>
      </c>
      <c r="I325" s="422"/>
      <c r="J325" s="422"/>
      <c r="K325" s="423"/>
      <c r="L325" s="434" t="s">
        <v>29</v>
      </c>
      <c r="M325" s="435"/>
      <c r="N325" s="434" t="s">
        <v>29</v>
      </c>
      <c r="O325" s="435"/>
      <c r="P325" s="25"/>
      <c r="Q325" s="26" t="s">
        <v>416</v>
      </c>
      <c r="R325" s="429" t="s">
        <v>36</v>
      </c>
      <c r="S325" s="430"/>
      <c r="T325" s="425"/>
    </row>
    <row r="326" spans="1:20" x14ac:dyDescent="0.3">
      <c r="A326" s="425"/>
      <c r="B326" s="425"/>
      <c r="C326" s="26" t="s">
        <v>12</v>
      </c>
      <c r="D326" s="23"/>
      <c r="E326" s="27"/>
      <c r="F326" s="23"/>
      <c r="G326" s="23"/>
      <c r="H326" s="23"/>
      <c r="I326" s="23"/>
      <c r="J326" s="23"/>
      <c r="K326" s="23"/>
      <c r="L326" s="421" t="s">
        <v>30</v>
      </c>
      <c r="M326" s="427"/>
      <c r="N326" s="421" t="s">
        <v>30</v>
      </c>
      <c r="O326" s="427"/>
      <c r="P326" s="24" t="s">
        <v>34</v>
      </c>
      <c r="Q326" s="24" t="s">
        <v>417</v>
      </c>
      <c r="R326" s="22"/>
      <c r="S326" s="22"/>
      <c r="T326" s="425"/>
    </row>
    <row r="327" spans="1:20" x14ac:dyDescent="0.3">
      <c r="A327" s="425"/>
      <c r="B327" s="425"/>
      <c r="C327" s="26" t="s">
        <v>13</v>
      </c>
      <c r="D327" s="24" t="s">
        <v>17</v>
      </c>
      <c r="E327" s="28" t="s">
        <v>17</v>
      </c>
      <c r="F327" s="24" t="s">
        <v>20</v>
      </c>
      <c r="G327" s="24" t="s">
        <v>22</v>
      </c>
      <c r="H327" s="24" t="s">
        <v>24</v>
      </c>
      <c r="I327" s="24" t="s">
        <v>25</v>
      </c>
      <c r="J327" s="24" t="s">
        <v>26</v>
      </c>
      <c r="K327" s="24" t="s">
        <v>22</v>
      </c>
      <c r="L327" s="429" t="s">
        <v>14</v>
      </c>
      <c r="M327" s="430"/>
      <c r="N327" s="429" t="s">
        <v>33</v>
      </c>
      <c r="O327" s="430"/>
      <c r="P327" s="24" t="s">
        <v>28</v>
      </c>
      <c r="Q327" s="24" t="s">
        <v>418</v>
      </c>
      <c r="R327" s="24" t="s">
        <v>37</v>
      </c>
      <c r="S327" s="24" t="s">
        <v>38</v>
      </c>
      <c r="T327" s="425"/>
    </row>
    <row r="328" spans="1:20" x14ac:dyDescent="0.3">
      <c r="A328" s="425"/>
      <c r="B328" s="425"/>
      <c r="C328" s="26" t="s">
        <v>14</v>
      </c>
      <c r="D328" s="24" t="s">
        <v>18</v>
      </c>
      <c r="E328" s="28" t="s">
        <v>19</v>
      </c>
      <c r="F328" s="24" t="s">
        <v>21</v>
      </c>
      <c r="G328" s="24"/>
      <c r="H328" s="24"/>
      <c r="I328" s="24"/>
      <c r="J328" s="24" t="s">
        <v>27</v>
      </c>
      <c r="K328" s="24"/>
      <c r="L328" s="22" t="s">
        <v>22</v>
      </c>
      <c r="M328" s="22" t="s">
        <v>31</v>
      </c>
      <c r="N328" s="22" t="s">
        <v>22</v>
      </c>
      <c r="O328" s="22" t="s">
        <v>31</v>
      </c>
      <c r="P328" s="25"/>
      <c r="Q328" s="25"/>
      <c r="R328" s="25"/>
      <c r="S328" s="25"/>
      <c r="T328" s="425"/>
    </row>
    <row r="329" spans="1:20" x14ac:dyDescent="0.3">
      <c r="A329" s="426"/>
      <c r="B329" s="426"/>
      <c r="C329" s="29"/>
      <c r="D329" s="30"/>
      <c r="E329" s="31"/>
      <c r="F329" s="30"/>
      <c r="G329" s="30"/>
      <c r="H329" s="30"/>
      <c r="I329" s="30"/>
      <c r="J329" s="30"/>
      <c r="K329" s="30"/>
      <c r="L329" s="32" t="s">
        <v>29</v>
      </c>
      <c r="M329" s="33" t="s">
        <v>32</v>
      </c>
      <c r="N329" s="32" t="s">
        <v>29</v>
      </c>
      <c r="O329" s="33" t="s">
        <v>32</v>
      </c>
      <c r="P329" s="30"/>
      <c r="Q329" s="30"/>
      <c r="R329" s="30"/>
      <c r="S329" s="30"/>
      <c r="T329" s="426"/>
    </row>
    <row r="330" spans="1:20" x14ac:dyDescent="0.3">
      <c r="A330" s="8">
        <v>1</v>
      </c>
      <c r="B330" s="8">
        <v>2</v>
      </c>
      <c r="C330" s="8">
        <v>3</v>
      </c>
      <c r="D330" s="8">
        <v>4</v>
      </c>
      <c r="E330" s="8">
        <v>5</v>
      </c>
      <c r="F330" s="8">
        <v>6</v>
      </c>
      <c r="G330" s="8" t="s">
        <v>0</v>
      </c>
      <c r="H330" s="8">
        <v>8</v>
      </c>
      <c r="I330" s="8">
        <v>9</v>
      </c>
      <c r="J330" s="8">
        <v>10</v>
      </c>
      <c r="K330" s="8" t="s">
        <v>1</v>
      </c>
      <c r="L330" s="8">
        <v>12</v>
      </c>
      <c r="M330" s="8">
        <v>13</v>
      </c>
      <c r="N330" s="8">
        <v>14</v>
      </c>
      <c r="O330" s="8">
        <v>15</v>
      </c>
      <c r="P330" s="8">
        <v>16</v>
      </c>
      <c r="Q330" s="8"/>
      <c r="R330" s="8">
        <v>17</v>
      </c>
      <c r="S330" s="8">
        <v>18</v>
      </c>
      <c r="T330" s="8">
        <v>19</v>
      </c>
    </row>
    <row r="331" spans="1:20" ht="9.75" customHeight="1" x14ac:dyDescent="0.3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7"/>
      <c r="P331" s="6"/>
      <c r="Q331" s="6"/>
      <c r="R331" s="6"/>
      <c r="S331" s="6"/>
      <c r="T331" s="6"/>
    </row>
    <row r="332" spans="1:20" x14ac:dyDescent="0.3">
      <c r="A332" s="8">
        <v>1</v>
      </c>
      <c r="B332" s="67" t="s">
        <v>277</v>
      </c>
      <c r="C332" s="133">
        <v>2</v>
      </c>
      <c r="D332" s="55">
        <v>0</v>
      </c>
      <c r="E332" s="144">
        <v>0</v>
      </c>
      <c r="F332" s="55">
        <v>0</v>
      </c>
      <c r="G332" s="13">
        <f>C332+E332-F332</f>
        <v>2</v>
      </c>
      <c r="H332" s="144">
        <v>0</v>
      </c>
      <c r="I332" s="133">
        <v>2</v>
      </c>
      <c r="J332" s="13">
        <v>0</v>
      </c>
      <c r="K332" s="13">
        <f>H332+I332+J332</f>
        <v>2</v>
      </c>
      <c r="L332" s="290">
        <v>4200</v>
      </c>
      <c r="M332" s="290">
        <v>2100</v>
      </c>
      <c r="N332" s="290">
        <f>I332*O332</f>
        <v>4200</v>
      </c>
      <c r="O332" s="290">
        <v>2100</v>
      </c>
      <c r="P332" s="8" t="s">
        <v>70</v>
      </c>
      <c r="Q332" s="8">
        <v>15000</v>
      </c>
      <c r="R332" s="58">
        <v>5</v>
      </c>
      <c r="S332" s="6"/>
      <c r="T332" s="6"/>
    </row>
    <row r="333" spans="1:20" x14ac:dyDescent="0.3">
      <c r="A333" s="8">
        <v>2</v>
      </c>
      <c r="B333" s="67" t="s">
        <v>244</v>
      </c>
      <c r="C333" s="133">
        <v>0</v>
      </c>
      <c r="D333" s="146">
        <v>0</v>
      </c>
      <c r="E333" s="145">
        <v>0</v>
      </c>
      <c r="F333" s="146">
        <v>0</v>
      </c>
      <c r="G333" s="13">
        <f t="shared" ref="G333:G346" si="31">C333+E333-F333</f>
        <v>0</v>
      </c>
      <c r="H333" s="145">
        <v>0</v>
      </c>
      <c r="I333" s="133">
        <v>0</v>
      </c>
      <c r="J333" s="147">
        <v>0</v>
      </c>
      <c r="K333" s="13">
        <f t="shared" ref="K333:K346" si="32">H333+I333+J333</f>
        <v>0</v>
      </c>
      <c r="L333" s="398">
        <v>0</v>
      </c>
      <c r="M333" s="290"/>
      <c r="N333" s="398">
        <v>0</v>
      </c>
      <c r="O333" s="290"/>
      <c r="P333" s="8" t="s">
        <v>70</v>
      </c>
      <c r="Q333" s="8"/>
      <c r="R333" s="58"/>
      <c r="S333" s="6"/>
      <c r="T333" s="6"/>
    </row>
    <row r="334" spans="1:20" x14ac:dyDescent="0.3">
      <c r="A334" s="8">
        <v>3</v>
      </c>
      <c r="B334" s="67" t="s">
        <v>245</v>
      </c>
      <c r="C334" s="133">
        <v>3</v>
      </c>
      <c r="D334" s="106">
        <v>0</v>
      </c>
      <c r="E334" s="144">
        <v>0</v>
      </c>
      <c r="F334" s="106">
        <v>0</v>
      </c>
      <c r="G334" s="13">
        <f t="shared" si="31"/>
        <v>3</v>
      </c>
      <c r="H334" s="144">
        <v>0</v>
      </c>
      <c r="I334" s="133">
        <v>3</v>
      </c>
      <c r="J334" s="106">
        <v>0</v>
      </c>
      <c r="K334" s="13">
        <f t="shared" si="32"/>
        <v>3</v>
      </c>
      <c r="L334" s="290">
        <v>6000</v>
      </c>
      <c r="M334" s="290">
        <v>2000</v>
      </c>
      <c r="N334" s="290">
        <f>I334*O334</f>
        <v>6000</v>
      </c>
      <c r="O334" s="290">
        <v>2000</v>
      </c>
      <c r="P334" s="8" t="s">
        <v>70</v>
      </c>
      <c r="Q334" s="8">
        <v>15000</v>
      </c>
      <c r="R334" s="58">
        <v>10</v>
      </c>
      <c r="S334" s="6"/>
      <c r="T334" s="6"/>
    </row>
    <row r="335" spans="1:20" x14ac:dyDescent="0.3">
      <c r="A335" s="8">
        <v>4</v>
      </c>
      <c r="B335" s="138" t="s">
        <v>246</v>
      </c>
      <c r="C335" s="133">
        <v>3</v>
      </c>
      <c r="D335" s="106">
        <v>0</v>
      </c>
      <c r="E335" s="144">
        <v>0</v>
      </c>
      <c r="F335" s="106">
        <v>0</v>
      </c>
      <c r="G335" s="13">
        <f t="shared" si="31"/>
        <v>3</v>
      </c>
      <c r="H335" s="144">
        <v>0</v>
      </c>
      <c r="I335" s="133">
        <v>3</v>
      </c>
      <c r="J335" s="106">
        <v>0</v>
      </c>
      <c r="K335" s="13">
        <f t="shared" si="32"/>
        <v>3</v>
      </c>
      <c r="L335" s="290">
        <v>6300</v>
      </c>
      <c r="M335" s="290">
        <v>2100</v>
      </c>
      <c r="N335" s="290">
        <f t="shared" ref="N335:N346" si="33">I335*O335</f>
        <v>6300</v>
      </c>
      <c r="O335" s="290">
        <v>2100</v>
      </c>
      <c r="P335" s="8" t="s">
        <v>70</v>
      </c>
      <c r="Q335" s="8">
        <v>15000</v>
      </c>
      <c r="R335" s="58">
        <v>6</v>
      </c>
      <c r="S335" s="6"/>
      <c r="T335" s="6"/>
    </row>
    <row r="336" spans="1:20" x14ac:dyDescent="0.3">
      <c r="A336" s="8">
        <v>5</v>
      </c>
      <c r="B336" s="67" t="s">
        <v>121</v>
      </c>
      <c r="C336" s="133">
        <v>3</v>
      </c>
      <c r="D336" s="106">
        <v>0</v>
      </c>
      <c r="E336" s="144">
        <v>0</v>
      </c>
      <c r="F336" s="106">
        <v>0</v>
      </c>
      <c r="G336" s="13">
        <f t="shared" si="31"/>
        <v>3</v>
      </c>
      <c r="H336" s="144">
        <v>0</v>
      </c>
      <c r="I336" s="133">
        <v>3</v>
      </c>
      <c r="J336" s="106">
        <v>0</v>
      </c>
      <c r="K336" s="13">
        <f t="shared" si="32"/>
        <v>3</v>
      </c>
      <c r="L336" s="290">
        <v>5400</v>
      </c>
      <c r="M336" s="290">
        <v>1800</v>
      </c>
      <c r="N336" s="290">
        <f t="shared" si="33"/>
        <v>5400</v>
      </c>
      <c r="O336" s="290">
        <v>1800</v>
      </c>
      <c r="P336" s="8" t="s">
        <v>70</v>
      </c>
      <c r="Q336" s="8">
        <v>15000</v>
      </c>
      <c r="R336" s="58">
        <v>10</v>
      </c>
      <c r="S336" s="6"/>
      <c r="T336" s="6"/>
    </row>
    <row r="337" spans="1:21" x14ac:dyDescent="0.3">
      <c r="A337" s="8">
        <v>6</v>
      </c>
      <c r="B337" s="67" t="s">
        <v>278</v>
      </c>
      <c r="C337" s="133">
        <v>2</v>
      </c>
      <c r="D337" s="106">
        <v>0</v>
      </c>
      <c r="E337" s="144">
        <v>0</v>
      </c>
      <c r="F337" s="106">
        <v>0</v>
      </c>
      <c r="G337" s="13">
        <f t="shared" si="31"/>
        <v>2</v>
      </c>
      <c r="H337" s="144">
        <v>0</v>
      </c>
      <c r="I337" s="133">
        <v>2</v>
      </c>
      <c r="J337" s="37">
        <f>J439</f>
        <v>0</v>
      </c>
      <c r="K337" s="13">
        <f t="shared" si="32"/>
        <v>2</v>
      </c>
      <c r="L337" s="290">
        <v>3600</v>
      </c>
      <c r="M337" s="290">
        <v>1800</v>
      </c>
      <c r="N337" s="290">
        <f t="shared" si="33"/>
        <v>3600</v>
      </c>
      <c r="O337" s="290">
        <v>1800</v>
      </c>
      <c r="P337" s="8" t="s">
        <v>70</v>
      </c>
      <c r="Q337" s="8">
        <v>15000</v>
      </c>
      <c r="R337" s="58">
        <v>10</v>
      </c>
      <c r="S337" s="6"/>
      <c r="T337" s="6"/>
    </row>
    <row r="338" spans="1:21" x14ac:dyDescent="0.3">
      <c r="A338" s="8">
        <v>7</v>
      </c>
      <c r="B338" s="67" t="s">
        <v>247</v>
      </c>
      <c r="C338" s="133">
        <v>2</v>
      </c>
      <c r="D338" s="106">
        <v>0</v>
      </c>
      <c r="E338" s="144">
        <v>0</v>
      </c>
      <c r="F338" s="106">
        <v>0</v>
      </c>
      <c r="G338" s="13">
        <f t="shared" si="31"/>
        <v>2</v>
      </c>
      <c r="H338" s="144">
        <v>0</v>
      </c>
      <c r="I338" s="133">
        <v>2</v>
      </c>
      <c r="J338" s="37">
        <f>J485</f>
        <v>0</v>
      </c>
      <c r="K338" s="13">
        <f t="shared" si="32"/>
        <v>2</v>
      </c>
      <c r="L338" s="290">
        <v>3200</v>
      </c>
      <c r="M338" s="290">
        <v>1600</v>
      </c>
      <c r="N338" s="290">
        <f t="shared" si="33"/>
        <v>3200</v>
      </c>
      <c r="O338" s="290">
        <v>1600</v>
      </c>
      <c r="P338" s="8" t="s">
        <v>70</v>
      </c>
      <c r="Q338" s="8">
        <v>15000</v>
      </c>
      <c r="R338" s="58">
        <v>10</v>
      </c>
      <c r="S338" s="6"/>
      <c r="T338" s="6"/>
    </row>
    <row r="339" spans="1:21" s="256" customFormat="1" x14ac:dyDescent="0.3">
      <c r="A339" s="119">
        <v>8</v>
      </c>
      <c r="B339" s="120" t="s">
        <v>248</v>
      </c>
      <c r="C339" s="337">
        <v>4.45</v>
      </c>
      <c r="D339" s="351">
        <v>0</v>
      </c>
      <c r="E339" s="337">
        <v>0</v>
      </c>
      <c r="F339" s="351">
        <v>0</v>
      </c>
      <c r="G339" s="313">
        <f t="shared" si="31"/>
        <v>4.45</v>
      </c>
      <c r="H339" s="337">
        <v>2.4500000000000002</v>
      </c>
      <c r="I339" s="349">
        <v>2</v>
      </c>
      <c r="J339" s="351">
        <v>0</v>
      </c>
      <c r="K339" s="313">
        <f t="shared" si="32"/>
        <v>4.45</v>
      </c>
      <c r="L339" s="394">
        <v>3200</v>
      </c>
      <c r="M339" s="394">
        <v>1600</v>
      </c>
      <c r="N339" s="394">
        <f t="shared" si="33"/>
        <v>3200</v>
      </c>
      <c r="O339" s="290">
        <v>1600</v>
      </c>
      <c r="P339" s="119" t="s">
        <v>70</v>
      </c>
      <c r="Q339" s="8">
        <v>15000</v>
      </c>
      <c r="R339" s="257">
        <v>25</v>
      </c>
      <c r="S339" s="127"/>
      <c r="T339" s="127"/>
      <c r="U339" s="256">
        <v>15</v>
      </c>
    </row>
    <row r="340" spans="1:21" x14ac:dyDescent="0.3">
      <c r="A340" s="8">
        <v>9</v>
      </c>
      <c r="B340" s="67" t="s">
        <v>249</v>
      </c>
      <c r="C340" s="133">
        <v>2</v>
      </c>
      <c r="D340" s="106">
        <v>0</v>
      </c>
      <c r="E340" s="144">
        <v>0</v>
      </c>
      <c r="F340" s="106">
        <v>0</v>
      </c>
      <c r="G340" s="13">
        <f t="shared" si="31"/>
        <v>2</v>
      </c>
      <c r="H340" s="144">
        <v>0</v>
      </c>
      <c r="I340" s="133">
        <v>2</v>
      </c>
      <c r="J340" s="106">
        <v>0</v>
      </c>
      <c r="K340" s="13">
        <f t="shared" si="32"/>
        <v>2</v>
      </c>
      <c r="L340" s="290">
        <v>3200</v>
      </c>
      <c r="M340" s="290">
        <v>1600</v>
      </c>
      <c r="N340" s="290">
        <f t="shared" si="33"/>
        <v>3200</v>
      </c>
      <c r="O340" s="290">
        <v>1600</v>
      </c>
      <c r="P340" s="8" t="s">
        <v>70</v>
      </c>
      <c r="Q340" s="8">
        <v>15000</v>
      </c>
      <c r="R340" s="58">
        <v>14</v>
      </c>
      <c r="S340" s="6"/>
      <c r="T340" s="6"/>
    </row>
    <row r="341" spans="1:21" x14ac:dyDescent="0.3">
      <c r="A341" s="8">
        <v>10</v>
      </c>
      <c r="B341" s="67" t="s">
        <v>250</v>
      </c>
      <c r="C341" s="133">
        <v>2</v>
      </c>
      <c r="D341" s="106">
        <v>0</v>
      </c>
      <c r="E341" s="144">
        <v>0</v>
      </c>
      <c r="F341" s="106">
        <v>0</v>
      </c>
      <c r="G341" s="13">
        <f t="shared" si="31"/>
        <v>2</v>
      </c>
      <c r="H341" s="144">
        <v>0</v>
      </c>
      <c r="I341" s="133">
        <v>2</v>
      </c>
      <c r="J341" s="106">
        <v>0</v>
      </c>
      <c r="K341" s="13">
        <f t="shared" si="32"/>
        <v>2</v>
      </c>
      <c r="L341" s="290">
        <v>3200</v>
      </c>
      <c r="M341" s="290">
        <v>1600</v>
      </c>
      <c r="N341" s="290">
        <f t="shared" si="33"/>
        <v>3200</v>
      </c>
      <c r="O341" s="290">
        <v>1600</v>
      </c>
      <c r="P341" s="8" t="s">
        <v>70</v>
      </c>
      <c r="Q341" s="8">
        <v>15000</v>
      </c>
      <c r="R341" s="58">
        <v>10</v>
      </c>
      <c r="S341" s="6"/>
      <c r="T341" s="6"/>
    </row>
    <row r="342" spans="1:21" x14ac:dyDescent="0.3">
      <c r="A342" s="8">
        <v>11</v>
      </c>
      <c r="B342" s="67" t="s">
        <v>315</v>
      </c>
      <c r="C342" s="133">
        <v>2</v>
      </c>
      <c r="D342" s="106">
        <v>0</v>
      </c>
      <c r="E342" s="144">
        <v>0</v>
      </c>
      <c r="F342" s="106">
        <v>0</v>
      </c>
      <c r="G342" s="13">
        <f t="shared" si="31"/>
        <v>2</v>
      </c>
      <c r="H342" s="144">
        <v>0</v>
      </c>
      <c r="I342" s="133">
        <v>2</v>
      </c>
      <c r="J342" s="37">
        <f>J444</f>
        <v>0</v>
      </c>
      <c r="K342" s="13">
        <f t="shared" si="32"/>
        <v>2</v>
      </c>
      <c r="L342" s="290">
        <v>3200</v>
      </c>
      <c r="M342" s="290">
        <v>1600</v>
      </c>
      <c r="N342" s="290">
        <f t="shared" si="33"/>
        <v>3200</v>
      </c>
      <c r="O342" s="290">
        <v>1600</v>
      </c>
      <c r="P342" s="8" t="s">
        <v>70</v>
      </c>
      <c r="Q342" s="8">
        <v>15000</v>
      </c>
      <c r="R342" s="58">
        <v>10</v>
      </c>
      <c r="S342" s="6"/>
      <c r="T342" s="6"/>
    </row>
    <row r="343" spans="1:21" x14ac:dyDescent="0.3">
      <c r="A343" s="8">
        <v>12</v>
      </c>
      <c r="B343" s="67" t="s">
        <v>251</v>
      </c>
      <c r="C343" s="133">
        <v>2</v>
      </c>
      <c r="D343" s="106">
        <v>0</v>
      </c>
      <c r="E343" s="144">
        <v>0</v>
      </c>
      <c r="F343" s="106">
        <v>0</v>
      </c>
      <c r="G343" s="13">
        <f t="shared" si="31"/>
        <v>2</v>
      </c>
      <c r="H343" s="133">
        <v>0</v>
      </c>
      <c r="I343" s="133">
        <v>2</v>
      </c>
      <c r="J343" s="13">
        <f>J490</f>
        <v>0</v>
      </c>
      <c r="K343" s="13">
        <f t="shared" si="32"/>
        <v>2</v>
      </c>
      <c r="L343" s="290">
        <v>3200</v>
      </c>
      <c r="M343" s="290">
        <v>1600</v>
      </c>
      <c r="N343" s="290">
        <f t="shared" si="33"/>
        <v>3200</v>
      </c>
      <c r="O343" s="290">
        <v>1600</v>
      </c>
      <c r="P343" s="8" t="s">
        <v>70</v>
      </c>
      <c r="Q343" s="8">
        <v>15000</v>
      </c>
      <c r="R343" s="58">
        <v>10</v>
      </c>
      <c r="S343" s="6"/>
      <c r="T343" s="6"/>
    </row>
    <row r="344" spans="1:21" s="256" customFormat="1" x14ac:dyDescent="0.3">
      <c r="A344" s="119">
        <v>13</v>
      </c>
      <c r="B344" s="120" t="s">
        <v>252</v>
      </c>
      <c r="C344" s="337">
        <v>4.45</v>
      </c>
      <c r="D344" s="351">
        <v>0</v>
      </c>
      <c r="E344" s="337">
        <v>0</v>
      </c>
      <c r="F344" s="351">
        <v>0</v>
      </c>
      <c r="G344" s="313">
        <f t="shared" si="31"/>
        <v>4.45</v>
      </c>
      <c r="H344" s="337">
        <v>2.4500000000000002</v>
      </c>
      <c r="I344" s="349">
        <v>2</v>
      </c>
      <c r="J344" s="351">
        <v>0</v>
      </c>
      <c r="K344" s="313">
        <f t="shared" si="32"/>
        <v>4.45</v>
      </c>
      <c r="L344" s="394">
        <v>3200</v>
      </c>
      <c r="M344" s="394">
        <v>1600</v>
      </c>
      <c r="N344" s="394">
        <f t="shared" si="33"/>
        <v>3200</v>
      </c>
      <c r="O344" s="290">
        <v>1600</v>
      </c>
      <c r="P344" s="119" t="s">
        <v>70</v>
      </c>
      <c r="Q344" s="8">
        <v>15000</v>
      </c>
      <c r="R344" s="257">
        <v>31</v>
      </c>
      <c r="S344" s="127"/>
      <c r="T344" s="127"/>
    </row>
    <row r="345" spans="1:21" x14ac:dyDescent="0.3">
      <c r="A345" s="8">
        <v>14</v>
      </c>
      <c r="B345" s="67" t="s">
        <v>253</v>
      </c>
      <c r="C345" s="133">
        <v>2</v>
      </c>
      <c r="D345" s="106">
        <v>0</v>
      </c>
      <c r="E345" s="144">
        <v>0</v>
      </c>
      <c r="F345" s="106">
        <v>0</v>
      </c>
      <c r="G345" s="13">
        <f t="shared" si="31"/>
        <v>2</v>
      </c>
      <c r="H345" s="144">
        <v>0</v>
      </c>
      <c r="I345" s="133">
        <v>2</v>
      </c>
      <c r="J345" s="106">
        <v>0</v>
      </c>
      <c r="K345" s="13">
        <f t="shared" si="32"/>
        <v>2</v>
      </c>
      <c r="L345" s="290">
        <v>3000</v>
      </c>
      <c r="M345" s="290">
        <v>1500</v>
      </c>
      <c r="N345" s="290">
        <f t="shared" si="33"/>
        <v>3000</v>
      </c>
      <c r="O345" s="290">
        <v>1500</v>
      </c>
      <c r="P345" s="8" t="s">
        <v>70</v>
      </c>
      <c r="Q345" s="8">
        <v>15000</v>
      </c>
      <c r="R345" s="58">
        <v>6</v>
      </c>
      <c r="S345" s="6"/>
      <c r="T345" s="6"/>
    </row>
    <row r="346" spans="1:21" x14ac:dyDescent="0.3">
      <c r="A346" s="8">
        <v>15</v>
      </c>
      <c r="B346" s="67" t="s">
        <v>254</v>
      </c>
      <c r="C346" s="133">
        <v>2</v>
      </c>
      <c r="D346" s="106">
        <v>0</v>
      </c>
      <c r="E346" s="144">
        <v>0</v>
      </c>
      <c r="F346" s="106">
        <v>0</v>
      </c>
      <c r="G346" s="13">
        <f t="shared" si="31"/>
        <v>2</v>
      </c>
      <c r="H346" s="144">
        <v>0</v>
      </c>
      <c r="I346" s="133">
        <v>2</v>
      </c>
      <c r="J346" s="106">
        <v>0</v>
      </c>
      <c r="K346" s="13">
        <f t="shared" si="32"/>
        <v>2</v>
      </c>
      <c r="L346" s="290">
        <v>3200</v>
      </c>
      <c r="M346" s="290">
        <v>1600</v>
      </c>
      <c r="N346" s="290">
        <f t="shared" si="33"/>
        <v>3200</v>
      </c>
      <c r="O346" s="290">
        <v>1600</v>
      </c>
      <c r="P346" s="8" t="s">
        <v>70</v>
      </c>
      <c r="Q346" s="8">
        <v>15000</v>
      </c>
      <c r="R346" s="58">
        <v>7</v>
      </c>
      <c r="S346" s="6"/>
      <c r="T346" s="6"/>
    </row>
    <row r="347" spans="1:21" x14ac:dyDescent="0.3">
      <c r="A347" s="6"/>
      <c r="B347" s="6"/>
      <c r="C347" s="13"/>
      <c r="D347" s="37"/>
      <c r="E347" s="37"/>
      <c r="F347" s="37"/>
      <c r="G347" s="13"/>
      <c r="H347" s="37"/>
      <c r="I347" s="37"/>
      <c r="J347" s="37"/>
      <c r="K347" s="13"/>
      <c r="L347" s="168"/>
      <c r="M347" s="168"/>
      <c r="N347" s="168"/>
      <c r="O347" s="179"/>
      <c r="P347" s="8"/>
      <c r="Q347" s="8"/>
      <c r="R347" s="6"/>
      <c r="S347" s="6"/>
      <c r="T347" s="6"/>
    </row>
    <row r="348" spans="1:21" x14ac:dyDescent="0.3">
      <c r="A348" s="6"/>
      <c r="B348" s="41" t="s">
        <v>3</v>
      </c>
      <c r="C348" s="37">
        <f t="shared" ref="C348:K348" si="34">SUM(C332:C347)</f>
        <v>35.9</v>
      </c>
      <c r="D348" s="3">
        <f t="shared" si="34"/>
        <v>0</v>
      </c>
      <c r="E348" s="38">
        <f t="shared" si="34"/>
        <v>0</v>
      </c>
      <c r="F348" s="3">
        <f t="shared" si="34"/>
        <v>0</v>
      </c>
      <c r="G348" s="37">
        <f t="shared" si="34"/>
        <v>35.9</v>
      </c>
      <c r="H348" s="38">
        <f t="shared" si="34"/>
        <v>4.9000000000000004</v>
      </c>
      <c r="I348" s="13">
        <f t="shared" si="34"/>
        <v>31</v>
      </c>
      <c r="J348" s="13">
        <f t="shared" si="34"/>
        <v>0</v>
      </c>
      <c r="K348" s="37">
        <f t="shared" si="34"/>
        <v>35.9</v>
      </c>
      <c r="L348" s="169">
        <f>SUM(L332:L347)</f>
        <v>54100</v>
      </c>
      <c r="M348" s="298">
        <f>SUM(M332:M346)/14</f>
        <v>1721.4285714285713</v>
      </c>
      <c r="N348" s="169">
        <f>SUM(N332:N347)</f>
        <v>54100</v>
      </c>
      <c r="O348" s="298">
        <f>SUM(O332:O347)/14</f>
        <v>1721.4285714285713</v>
      </c>
      <c r="P348" s="8" t="s">
        <v>70</v>
      </c>
      <c r="Q348" s="8">
        <v>15000</v>
      </c>
      <c r="R348" s="40">
        <f>SUM(R332:R347)</f>
        <v>164</v>
      </c>
      <c r="S348" s="63"/>
      <c r="T348" s="6"/>
    </row>
    <row r="350" spans="1:21" x14ac:dyDescent="0.3">
      <c r="A350" s="16" t="s">
        <v>46</v>
      </c>
      <c r="O350" s="419" t="str">
        <f>O305</f>
        <v>Padang Ulak Tanding, 31 Desember 2023</v>
      </c>
      <c r="P350" s="419"/>
      <c r="Q350" s="419"/>
      <c r="R350" s="419"/>
      <c r="S350" s="419"/>
      <c r="T350" s="419"/>
    </row>
    <row r="351" spans="1:21" x14ac:dyDescent="0.3">
      <c r="B351" s="374" t="s">
        <v>325</v>
      </c>
      <c r="O351" s="419" t="s">
        <v>2</v>
      </c>
      <c r="P351" s="419"/>
      <c r="Q351" s="419"/>
      <c r="R351" s="419"/>
      <c r="S351" s="419"/>
      <c r="T351" s="419"/>
    </row>
    <row r="352" spans="1:21" x14ac:dyDescent="0.3">
      <c r="B352" s="374" t="s">
        <v>374</v>
      </c>
      <c r="N352" s="71"/>
    </row>
    <row r="353" spans="1:20" x14ac:dyDescent="0.3">
      <c r="B353" s="374" t="s">
        <v>375</v>
      </c>
    </row>
    <row r="354" spans="1:20" x14ac:dyDescent="0.3">
      <c r="B354" s="374"/>
      <c r="O354" s="428" t="str">
        <f>O309</f>
        <v>DIDI DARMADI S.ST</v>
      </c>
      <c r="P354" s="428"/>
      <c r="Q354" s="428"/>
      <c r="R354" s="428"/>
      <c r="S354" s="428"/>
      <c r="T354" s="428"/>
    </row>
    <row r="355" spans="1:20" x14ac:dyDescent="0.3">
      <c r="O355" s="419" t="str">
        <f>O310</f>
        <v>NIP. 19790429 201706 1 001</v>
      </c>
      <c r="P355" s="419"/>
      <c r="Q355" s="419"/>
      <c r="R355" s="419"/>
      <c r="S355" s="419"/>
      <c r="T355" s="419"/>
    </row>
    <row r="356" spans="1:20" x14ac:dyDescent="0.3">
      <c r="O356" s="70"/>
      <c r="P356" s="70"/>
      <c r="Q356" s="70"/>
      <c r="R356" s="70"/>
      <c r="S356" s="70"/>
      <c r="T356" s="70"/>
    </row>
    <row r="357" spans="1:20" x14ac:dyDescent="0.3">
      <c r="O357" s="70"/>
      <c r="P357" s="70"/>
      <c r="Q357" s="70"/>
      <c r="R357" s="70"/>
      <c r="S357" s="70"/>
      <c r="T357" s="70"/>
    </row>
    <row r="358" spans="1:20" x14ac:dyDescent="0.3">
      <c r="A358" s="16" t="s">
        <v>96</v>
      </c>
    </row>
    <row r="359" spans="1:20" x14ac:dyDescent="0.3">
      <c r="L359" s="17"/>
    </row>
    <row r="360" spans="1:20" x14ac:dyDescent="0.3">
      <c r="A360" s="441" t="s">
        <v>93</v>
      </c>
      <c r="B360" s="460"/>
      <c r="C360" s="460"/>
      <c r="D360" s="460"/>
      <c r="E360" s="460"/>
      <c r="F360" s="460"/>
      <c r="G360" s="460"/>
      <c r="H360" s="460"/>
      <c r="I360" s="460"/>
      <c r="J360" s="460"/>
      <c r="K360" s="460"/>
      <c r="L360" s="460"/>
      <c r="M360" s="460"/>
      <c r="N360" s="460"/>
      <c r="O360" s="460"/>
      <c r="P360" s="460"/>
      <c r="Q360" s="460"/>
      <c r="R360" s="460"/>
      <c r="S360" s="460"/>
      <c r="T360" s="447"/>
    </row>
    <row r="361" spans="1:20" x14ac:dyDescent="0.3">
      <c r="A361" s="444" t="s">
        <v>4</v>
      </c>
      <c r="B361" s="461"/>
      <c r="C361" s="461"/>
      <c r="D361" s="461"/>
      <c r="E361" s="461"/>
      <c r="F361" s="461"/>
      <c r="G361" s="461"/>
      <c r="H361" s="461"/>
      <c r="I361" s="461"/>
      <c r="J361" s="461"/>
      <c r="K361" s="461"/>
      <c r="L361" s="461"/>
      <c r="M361" s="461"/>
      <c r="N361" s="461"/>
      <c r="O361" s="461"/>
      <c r="P361" s="461"/>
      <c r="Q361" s="461"/>
      <c r="R361" s="461"/>
      <c r="S361" s="461"/>
      <c r="T361" s="445"/>
    </row>
    <row r="362" spans="1:20" ht="20.100000000000001" customHeight="1" x14ac:dyDescent="0.3">
      <c r="N362" s="18"/>
    </row>
    <row r="363" spans="1:20" ht="20.100000000000001" customHeight="1" x14ac:dyDescent="0.3">
      <c r="A363" s="19" t="s">
        <v>5</v>
      </c>
      <c r="B363" s="19"/>
      <c r="C363" s="19" t="s">
        <v>85</v>
      </c>
      <c r="D363" s="19"/>
      <c r="L363" s="20"/>
      <c r="N363" s="20"/>
      <c r="Q363" s="16" t="s">
        <v>42</v>
      </c>
      <c r="S363" s="16" t="str">
        <f>S319</f>
        <v>: 2023</v>
      </c>
    </row>
    <row r="364" spans="1:20" ht="20.100000000000001" customHeight="1" x14ac:dyDescent="0.3">
      <c r="A364" s="16" t="s">
        <v>9</v>
      </c>
      <c r="C364" s="16" t="str">
        <f>C320</f>
        <v>: PADANG ULAK TANDING</v>
      </c>
      <c r="N364" s="16" t="s">
        <v>281</v>
      </c>
      <c r="Q364" s="16" t="s">
        <v>43</v>
      </c>
      <c r="S364" s="16" t="s">
        <v>45</v>
      </c>
    </row>
    <row r="365" spans="1:20" ht="20.100000000000001" customHeight="1" x14ac:dyDescent="0.3">
      <c r="A365" s="16" t="s">
        <v>6</v>
      </c>
      <c r="C365" s="16" t="s">
        <v>99</v>
      </c>
      <c r="Q365" s="16" t="s">
        <v>44</v>
      </c>
      <c r="S365" s="16" t="str">
        <f>S321</f>
        <v>: IV ( Empat )</v>
      </c>
    </row>
    <row r="366" spans="1:20" x14ac:dyDescent="0.3">
      <c r="A366" s="16" t="s">
        <v>7</v>
      </c>
      <c r="C366" s="16" t="s">
        <v>41</v>
      </c>
    </row>
    <row r="368" spans="1:20" x14ac:dyDescent="0.3">
      <c r="A368" s="424" t="s">
        <v>8</v>
      </c>
      <c r="B368" s="424" t="s">
        <v>91</v>
      </c>
      <c r="C368" s="22" t="s">
        <v>10</v>
      </c>
      <c r="D368" s="433" t="s">
        <v>15</v>
      </c>
      <c r="E368" s="422"/>
      <c r="F368" s="422"/>
      <c r="G368" s="422"/>
      <c r="H368" s="422"/>
      <c r="I368" s="422"/>
      <c r="J368" s="422"/>
      <c r="K368" s="423"/>
      <c r="L368" s="431" t="s">
        <v>28</v>
      </c>
      <c r="M368" s="432"/>
      <c r="N368" s="431" t="s">
        <v>28</v>
      </c>
      <c r="O368" s="432"/>
      <c r="P368" s="23"/>
      <c r="Q368" s="387"/>
      <c r="R368" s="421" t="s">
        <v>35</v>
      </c>
      <c r="S368" s="427"/>
      <c r="T368" s="424" t="s">
        <v>39</v>
      </c>
    </row>
    <row r="369" spans="1:20" x14ac:dyDescent="0.3">
      <c r="A369" s="425"/>
      <c r="B369" s="425"/>
      <c r="C369" s="24" t="s">
        <v>11</v>
      </c>
      <c r="D369" s="421" t="s">
        <v>16</v>
      </c>
      <c r="E369" s="422"/>
      <c r="F369" s="422"/>
      <c r="G369" s="423"/>
      <c r="H369" s="433" t="s">
        <v>23</v>
      </c>
      <c r="I369" s="422"/>
      <c r="J369" s="422"/>
      <c r="K369" s="423"/>
      <c r="L369" s="434" t="s">
        <v>29</v>
      </c>
      <c r="M369" s="435"/>
      <c r="N369" s="434" t="s">
        <v>29</v>
      </c>
      <c r="O369" s="435"/>
      <c r="P369" s="25"/>
      <c r="Q369" s="26" t="s">
        <v>416</v>
      </c>
      <c r="R369" s="429" t="s">
        <v>36</v>
      </c>
      <c r="S369" s="430"/>
      <c r="T369" s="425"/>
    </row>
    <row r="370" spans="1:20" x14ac:dyDescent="0.3">
      <c r="A370" s="425"/>
      <c r="B370" s="425"/>
      <c r="C370" s="26" t="s">
        <v>12</v>
      </c>
      <c r="D370" s="23"/>
      <c r="E370" s="27"/>
      <c r="F370" s="23"/>
      <c r="G370" s="23"/>
      <c r="H370" s="23"/>
      <c r="I370" s="23"/>
      <c r="J370" s="23"/>
      <c r="K370" s="23"/>
      <c r="L370" s="421" t="s">
        <v>30</v>
      </c>
      <c r="M370" s="427"/>
      <c r="N370" s="421" t="s">
        <v>30</v>
      </c>
      <c r="O370" s="427"/>
      <c r="P370" s="24" t="s">
        <v>34</v>
      </c>
      <c r="Q370" s="24" t="s">
        <v>417</v>
      </c>
      <c r="R370" s="22"/>
      <c r="S370" s="22"/>
      <c r="T370" s="425"/>
    </row>
    <row r="371" spans="1:20" x14ac:dyDescent="0.3">
      <c r="A371" s="425"/>
      <c r="B371" s="425"/>
      <c r="C371" s="26" t="s">
        <v>13</v>
      </c>
      <c r="D371" s="24" t="s">
        <v>17</v>
      </c>
      <c r="E371" s="28" t="s">
        <v>17</v>
      </c>
      <c r="F371" s="24" t="s">
        <v>20</v>
      </c>
      <c r="G371" s="24" t="s">
        <v>22</v>
      </c>
      <c r="H371" s="24" t="s">
        <v>24</v>
      </c>
      <c r="I371" s="24" t="s">
        <v>25</v>
      </c>
      <c r="J371" s="24" t="s">
        <v>26</v>
      </c>
      <c r="K371" s="24" t="s">
        <v>22</v>
      </c>
      <c r="L371" s="429" t="s">
        <v>14</v>
      </c>
      <c r="M371" s="430"/>
      <c r="N371" s="429" t="s">
        <v>33</v>
      </c>
      <c r="O371" s="430"/>
      <c r="P371" s="24" t="s">
        <v>28</v>
      </c>
      <c r="Q371" s="24" t="s">
        <v>418</v>
      </c>
      <c r="R371" s="24" t="s">
        <v>37</v>
      </c>
      <c r="S371" s="24" t="s">
        <v>38</v>
      </c>
      <c r="T371" s="425"/>
    </row>
    <row r="372" spans="1:20" x14ac:dyDescent="0.3">
      <c r="A372" s="425"/>
      <c r="B372" s="425"/>
      <c r="C372" s="26" t="s">
        <v>14</v>
      </c>
      <c r="D372" s="24" t="s">
        <v>18</v>
      </c>
      <c r="E372" s="28" t="s">
        <v>19</v>
      </c>
      <c r="F372" s="24" t="s">
        <v>21</v>
      </c>
      <c r="G372" s="24"/>
      <c r="H372" s="24"/>
      <c r="I372" s="24"/>
      <c r="J372" s="24" t="s">
        <v>27</v>
      </c>
      <c r="K372" s="24"/>
      <c r="L372" s="22" t="s">
        <v>22</v>
      </c>
      <c r="M372" s="22" t="s">
        <v>31</v>
      </c>
      <c r="N372" s="22" t="s">
        <v>22</v>
      </c>
      <c r="O372" s="22" t="s">
        <v>31</v>
      </c>
      <c r="P372" s="25"/>
      <c r="Q372" s="25"/>
      <c r="R372" s="25"/>
      <c r="S372" s="25"/>
      <c r="T372" s="425"/>
    </row>
    <row r="373" spans="1:20" x14ac:dyDescent="0.3">
      <c r="A373" s="426"/>
      <c r="B373" s="426"/>
      <c r="C373" s="29"/>
      <c r="D373" s="30"/>
      <c r="E373" s="31"/>
      <c r="F373" s="30"/>
      <c r="G373" s="30"/>
      <c r="H373" s="30"/>
      <c r="I373" s="30"/>
      <c r="J373" s="30"/>
      <c r="K373" s="30"/>
      <c r="L373" s="32" t="s">
        <v>29</v>
      </c>
      <c r="M373" s="33" t="s">
        <v>32</v>
      </c>
      <c r="N373" s="32" t="s">
        <v>29</v>
      </c>
      <c r="O373" s="33" t="s">
        <v>32</v>
      </c>
      <c r="P373" s="30"/>
      <c r="Q373" s="30"/>
      <c r="R373" s="30"/>
      <c r="S373" s="30"/>
      <c r="T373" s="426"/>
    </row>
    <row r="374" spans="1:20" x14ac:dyDescent="0.3">
      <c r="A374" s="8">
        <v>1</v>
      </c>
      <c r="B374" s="8">
        <v>2</v>
      </c>
      <c r="C374" s="8">
        <v>3</v>
      </c>
      <c r="D374" s="8">
        <v>4</v>
      </c>
      <c r="E374" s="8">
        <v>5</v>
      </c>
      <c r="F374" s="8">
        <v>6</v>
      </c>
      <c r="G374" s="8" t="s">
        <v>0</v>
      </c>
      <c r="H374" s="8">
        <v>8</v>
      </c>
      <c r="I374" s="8">
        <v>9</v>
      </c>
      <c r="J374" s="8">
        <v>10</v>
      </c>
      <c r="K374" s="8" t="s">
        <v>1</v>
      </c>
      <c r="L374" s="8">
        <v>12</v>
      </c>
      <c r="M374" s="8">
        <v>13</v>
      </c>
      <c r="N374" s="8">
        <v>14</v>
      </c>
      <c r="O374" s="8">
        <v>15</v>
      </c>
      <c r="P374" s="8">
        <v>16</v>
      </c>
      <c r="Q374" s="8"/>
      <c r="R374" s="8">
        <v>17</v>
      </c>
      <c r="S374" s="8">
        <v>18</v>
      </c>
      <c r="T374" s="8">
        <v>19</v>
      </c>
    </row>
    <row r="375" spans="1:20" ht="20.100000000000001" customHeight="1" x14ac:dyDescent="0.3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7"/>
      <c r="P375" s="6"/>
      <c r="Q375" s="6"/>
      <c r="R375" s="6"/>
      <c r="S375" s="6"/>
      <c r="T375" s="6"/>
    </row>
    <row r="376" spans="1:20" x14ac:dyDescent="0.3">
      <c r="A376" s="8">
        <v>1</v>
      </c>
      <c r="B376" s="67" t="s">
        <v>277</v>
      </c>
      <c r="C376" s="133">
        <v>2</v>
      </c>
      <c r="D376" s="56">
        <v>0</v>
      </c>
      <c r="E376" s="133">
        <v>0</v>
      </c>
      <c r="F376" s="56">
        <v>0</v>
      </c>
      <c r="G376" s="13">
        <f t="shared" ref="G376:G390" si="35">C376+E376-F376</f>
        <v>2</v>
      </c>
      <c r="H376" s="133">
        <v>0</v>
      </c>
      <c r="I376" s="133">
        <v>2</v>
      </c>
      <c r="J376" s="37">
        <v>0</v>
      </c>
      <c r="K376" s="13">
        <f>H376+I376+J376</f>
        <v>2</v>
      </c>
      <c r="L376" s="133">
        <v>720</v>
      </c>
      <c r="M376" s="223">
        <v>360</v>
      </c>
      <c r="N376" s="399">
        <f>I376*O376</f>
        <v>720</v>
      </c>
      <c r="O376" s="223">
        <v>360</v>
      </c>
      <c r="P376" s="167" t="s">
        <v>66</v>
      </c>
      <c r="Q376" s="167">
        <v>8000</v>
      </c>
      <c r="R376" s="290">
        <v>20</v>
      </c>
      <c r="S376" s="6"/>
      <c r="T376" s="6"/>
    </row>
    <row r="377" spans="1:20" x14ac:dyDescent="0.3">
      <c r="A377" s="8">
        <v>2</v>
      </c>
      <c r="B377" s="67" t="s">
        <v>244</v>
      </c>
      <c r="C377" s="133">
        <v>1</v>
      </c>
      <c r="D377" s="56">
        <v>0</v>
      </c>
      <c r="E377" s="133">
        <v>0</v>
      </c>
      <c r="F377" s="56">
        <v>0</v>
      </c>
      <c r="G377" s="13">
        <f t="shared" si="35"/>
        <v>1</v>
      </c>
      <c r="H377" s="133">
        <v>0</v>
      </c>
      <c r="I377" s="133">
        <v>1</v>
      </c>
      <c r="J377" s="37">
        <v>0</v>
      </c>
      <c r="K377" s="13">
        <f>H377+I377+J377</f>
        <v>1</v>
      </c>
      <c r="L377" s="133">
        <v>340</v>
      </c>
      <c r="M377" s="223">
        <v>340</v>
      </c>
      <c r="N377" s="399">
        <f t="shared" ref="N377:N390" si="36">I377*O377</f>
        <v>340</v>
      </c>
      <c r="O377" s="223">
        <v>340</v>
      </c>
      <c r="P377" s="167" t="s">
        <v>66</v>
      </c>
      <c r="Q377" s="167">
        <v>8000</v>
      </c>
      <c r="R377" s="290">
        <v>7</v>
      </c>
      <c r="S377" s="6"/>
      <c r="T377" s="6"/>
    </row>
    <row r="378" spans="1:20" x14ac:dyDescent="0.3">
      <c r="A378" s="8">
        <v>3</v>
      </c>
      <c r="B378" s="67" t="s">
        <v>245</v>
      </c>
      <c r="C378" s="133">
        <v>1</v>
      </c>
      <c r="D378" s="56">
        <v>0</v>
      </c>
      <c r="E378" s="133">
        <v>0</v>
      </c>
      <c r="F378" s="56">
        <v>0</v>
      </c>
      <c r="G378" s="13">
        <f t="shared" si="35"/>
        <v>1</v>
      </c>
      <c r="H378" s="133">
        <v>0</v>
      </c>
      <c r="I378" s="133">
        <v>1</v>
      </c>
      <c r="J378" s="106">
        <v>0</v>
      </c>
      <c r="K378" s="13">
        <f t="shared" ref="K378:K390" si="37">H378+I378+J378</f>
        <v>1</v>
      </c>
      <c r="L378" s="133">
        <v>340</v>
      </c>
      <c r="M378" s="223">
        <v>340</v>
      </c>
      <c r="N378" s="399">
        <f t="shared" si="36"/>
        <v>340</v>
      </c>
      <c r="O378" s="223">
        <v>340</v>
      </c>
      <c r="P378" s="167" t="s">
        <v>66</v>
      </c>
      <c r="Q378" s="167">
        <v>8000</v>
      </c>
      <c r="R378" s="290">
        <v>4</v>
      </c>
      <c r="S378" s="6"/>
      <c r="T378" s="6"/>
    </row>
    <row r="379" spans="1:20" x14ac:dyDescent="0.3">
      <c r="A379" s="8">
        <v>4</v>
      </c>
      <c r="B379" s="138" t="s">
        <v>246</v>
      </c>
      <c r="C379" s="133">
        <v>3</v>
      </c>
      <c r="D379" s="56">
        <v>0</v>
      </c>
      <c r="E379" s="133">
        <v>0</v>
      </c>
      <c r="F379" s="56">
        <v>0</v>
      </c>
      <c r="G379" s="13">
        <f t="shared" si="35"/>
        <v>3</v>
      </c>
      <c r="H379" s="133">
        <v>0</v>
      </c>
      <c r="I379" s="133">
        <v>3</v>
      </c>
      <c r="J379" s="106">
        <v>0</v>
      </c>
      <c r="K379" s="13">
        <f t="shared" si="37"/>
        <v>3</v>
      </c>
      <c r="L379" s="133">
        <v>1020</v>
      </c>
      <c r="M379" s="223">
        <v>340</v>
      </c>
      <c r="N379" s="399">
        <f t="shared" si="36"/>
        <v>1020</v>
      </c>
      <c r="O379" s="223">
        <v>340</v>
      </c>
      <c r="P379" s="167" t="s">
        <v>66</v>
      </c>
      <c r="Q379" s="167">
        <v>8000</v>
      </c>
      <c r="R379" s="290">
        <v>6</v>
      </c>
      <c r="S379" s="6"/>
      <c r="T379" s="6"/>
    </row>
    <row r="380" spans="1:20" x14ac:dyDescent="0.3">
      <c r="A380" s="8">
        <v>5</v>
      </c>
      <c r="B380" s="67" t="s">
        <v>121</v>
      </c>
      <c r="C380" s="133">
        <v>1</v>
      </c>
      <c r="D380" s="56">
        <v>0</v>
      </c>
      <c r="E380" s="133">
        <v>0</v>
      </c>
      <c r="F380" s="56">
        <v>0</v>
      </c>
      <c r="G380" s="13">
        <f t="shared" si="35"/>
        <v>1</v>
      </c>
      <c r="H380" s="133">
        <v>0</v>
      </c>
      <c r="I380" s="133">
        <v>1</v>
      </c>
      <c r="J380" s="106">
        <v>0</v>
      </c>
      <c r="K380" s="13">
        <f t="shared" si="37"/>
        <v>1</v>
      </c>
      <c r="L380" s="133">
        <v>350</v>
      </c>
      <c r="M380" s="223">
        <v>350</v>
      </c>
      <c r="N380" s="399">
        <f t="shared" si="36"/>
        <v>350</v>
      </c>
      <c r="O380" s="223">
        <v>350</v>
      </c>
      <c r="P380" s="167" t="s">
        <v>66</v>
      </c>
      <c r="Q380" s="167">
        <v>8000</v>
      </c>
      <c r="R380" s="290">
        <v>4</v>
      </c>
      <c r="S380" s="6"/>
      <c r="T380" s="6"/>
    </row>
    <row r="381" spans="1:20" x14ac:dyDescent="0.3">
      <c r="A381" s="8">
        <v>6</v>
      </c>
      <c r="B381" s="67" t="s">
        <v>278</v>
      </c>
      <c r="C381" s="133">
        <v>2</v>
      </c>
      <c r="D381" s="56">
        <v>0</v>
      </c>
      <c r="E381" s="133">
        <v>0</v>
      </c>
      <c r="F381" s="56">
        <v>0</v>
      </c>
      <c r="G381" s="13">
        <f t="shared" si="35"/>
        <v>2</v>
      </c>
      <c r="H381" s="133">
        <v>0</v>
      </c>
      <c r="I381" s="133">
        <v>2</v>
      </c>
      <c r="J381" s="37">
        <f>J481</f>
        <v>0</v>
      </c>
      <c r="K381" s="13">
        <f t="shared" si="37"/>
        <v>2</v>
      </c>
      <c r="L381" s="133">
        <v>700</v>
      </c>
      <c r="M381" s="223">
        <v>350</v>
      </c>
      <c r="N381" s="399">
        <f t="shared" si="36"/>
        <v>700</v>
      </c>
      <c r="O381" s="223">
        <v>350</v>
      </c>
      <c r="P381" s="167" t="s">
        <v>66</v>
      </c>
      <c r="Q381" s="167">
        <v>8000</v>
      </c>
      <c r="R381" s="290">
        <v>8</v>
      </c>
      <c r="S381" s="6"/>
      <c r="T381" s="6"/>
    </row>
    <row r="382" spans="1:20" x14ac:dyDescent="0.3">
      <c r="A382" s="8">
        <v>7</v>
      </c>
      <c r="B382" s="67" t="s">
        <v>247</v>
      </c>
      <c r="C382" s="133">
        <v>4</v>
      </c>
      <c r="D382" s="56">
        <v>0</v>
      </c>
      <c r="E382" s="133">
        <v>0</v>
      </c>
      <c r="F382" s="56">
        <v>0</v>
      </c>
      <c r="G382" s="13">
        <f t="shared" si="35"/>
        <v>4</v>
      </c>
      <c r="H382" s="133">
        <v>0</v>
      </c>
      <c r="I382" s="133">
        <v>4</v>
      </c>
      <c r="J382" s="37">
        <f>J527</f>
        <v>0</v>
      </c>
      <c r="K382" s="13">
        <f t="shared" si="37"/>
        <v>4</v>
      </c>
      <c r="L382" s="133">
        <v>1400</v>
      </c>
      <c r="M382" s="223">
        <v>350</v>
      </c>
      <c r="N382" s="399">
        <f t="shared" si="36"/>
        <v>1400</v>
      </c>
      <c r="O382" s="223">
        <v>350</v>
      </c>
      <c r="P382" s="167" t="s">
        <v>66</v>
      </c>
      <c r="Q382" s="167">
        <v>8000</v>
      </c>
      <c r="R382" s="290">
        <v>13</v>
      </c>
      <c r="S382" s="6"/>
      <c r="T382" s="6"/>
    </row>
    <row r="383" spans="1:20" x14ac:dyDescent="0.3">
      <c r="A383" s="8">
        <v>8</v>
      </c>
      <c r="B383" s="67" t="s">
        <v>248</v>
      </c>
      <c r="C383" s="133">
        <v>2</v>
      </c>
      <c r="D383" s="56">
        <v>0</v>
      </c>
      <c r="E383" s="133">
        <v>0</v>
      </c>
      <c r="F383" s="56">
        <v>0</v>
      </c>
      <c r="G383" s="13">
        <f t="shared" si="35"/>
        <v>2</v>
      </c>
      <c r="H383" s="133">
        <v>0</v>
      </c>
      <c r="I383" s="133">
        <v>2</v>
      </c>
      <c r="J383" s="106"/>
      <c r="K383" s="13">
        <f t="shared" si="37"/>
        <v>2</v>
      </c>
      <c r="L383" s="133">
        <v>700</v>
      </c>
      <c r="M383" s="223">
        <v>350</v>
      </c>
      <c r="N383" s="399">
        <f t="shared" si="36"/>
        <v>700</v>
      </c>
      <c r="O383" s="223">
        <v>350</v>
      </c>
      <c r="P383" s="167" t="s">
        <v>66</v>
      </c>
      <c r="Q383" s="167">
        <v>8000</v>
      </c>
      <c r="R383" s="290">
        <v>10</v>
      </c>
      <c r="S383" s="6"/>
      <c r="T383" s="6"/>
    </row>
    <row r="384" spans="1:20" x14ac:dyDescent="0.3">
      <c r="A384" s="8">
        <v>9</v>
      </c>
      <c r="B384" s="67" t="s">
        <v>249</v>
      </c>
      <c r="C384" s="133">
        <v>5</v>
      </c>
      <c r="D384" s="56">
        <v>0</v>
      </c>
      <c r="E384" s="133">
        <v>0</v>
      </c>
      <c r="F384" s="56">
        <v>0</v>
      </c>
      <c r="G384" s="13">
        <f t="shared" si="35"/>
        <v>5</v>
      </c>
      <c r="H384" s="133">
        <v>0</v>
      </c>
      <c r="I384" s="133">
        <v>5</v>
      </c>
      <c r="J384" s="106">
        <v>0</v>
      </c>
      <c r="K384" s="13">
        <f t="shared" si="37"/>
        <v>5</v>
      </c>
      <c r="L384" s="133">
        <v>1750</v>
      </c>
      <c r="M384" s="223">
        <v>350</v>
      </c>
      <c r="N384" s="399">
        <f t="shared" si="36"/>
        <v>1750</v>
      </c>
      <c r="O384" s="223">
        <v>350</v>
      </c>
      <c r="P384" s="167" t="s">
        <v>66</v>
      </c>
      <c r="Q384" s="167">
        <v>8000</v>
      </c>
      <c r="R384" s="290">
        <v>24</v>
      </c>
      <c r="S384" s="6"/>
      <c r="T384" s="6"/>
    </row>
    <row r="385" spans="1:20" x14ac:dyDescent="0.3">
      <c r="A385" s="8">
        <v>10</v>
      </c>
      <c r="B385" s="67" t="s">
        <v>250</v>
      </c>
      <c r="C385" s="133">
        <v>4</v>
      </c>
      <c r="D385" s="56">
        <v>0</v>
      </c>
      <c r="E385" s="133">
        <v>0</v>
      </c>
      <c r="F385" s="56">
        <v>0</v>
      </c>
      <c r="G385" s="13">
        <f t="shared" si="35"/>
        <v>4</v>
      </c>
      <c r="H385" s="133">
        <v>0</v>
      </c>
      <c r="I385" s="133">
        <v>4</v>
      </c>
      <c r="J385" s="106">
        <v>0</v>
      </c>
      <c r="K385" s="13">
        <f t="shared" si="37"/>
        <v>4</v>
      </c>
      <c r="L385" s="133">
        <v>1400</v>
      </c>
      <c r="M385" s="223">
        <v>350</v>
      </c>
      <c r="N385" s="399">
        <f t="shared" si="36"/>
        <v>1400</v>
      </c>
      <c r="O385" s="223">
        <v>350</v>
      </c>
      <c r="P385" s="167" t="s">
        <v>66</v>
      </c>
      <c r="Q385" s="167">
        <v>8000</v>
      </c>
      <c r="R385" s="290">
        <v>32</v>
      </c>
      <c r="S385" s="6"/>
      <c r="T385" s="6"/>
    </row>
    <row r="386" spans="1:20" x14ac:dyDescent="0.3">
      <c r="A386" s="8">
        <v>11</v>
      </c>
      <c r="B386" s="67" t="s">
        <v>315</v>
      </c>
      <c r="C386" s="133">
        <v>4</v>
      </c>
      <c r="D386" s="56">
        <v>0</v>
      </c>
      <c r="E386" s="133">
        <v>0</v>
      </c>
      <c r="F386" s="56">
        <v>0</v>
      </c>
      <c r="G386" s="13">
        <f t="shared" si="35"/>
        <v>4</v>
      </c>
      <c r="H386" s="133">
        <v>0</v>
      </c>
      <c r="I386" s="135">
        <v>3.5</v>
      </c>
      <c r="J386" s="37">
        <v>0.5</v>
      </c>
      <c r="K386" s="13">
        <f t="shared" si="37"/>
        <v>4</v>
      </c>
      <c r="L386" s="133">
        <v>1190</v>
      </c>
      <c r="M386" s="223">
        <v>340</v>
      </c>
      <c r="N386" s="399">
        <f t="shared" si="36"/>
        <v>1190</v>
      </c>
      <c r="O386" s="223">
        <v>340</v>
      </c>
      <c r="P386" s="167" t="s">
        <v>66</v>
      </c>
      <c r="Q386" s="167">
        <v>8000</v>
      </c>
      <c r="R386" s="290">
        <v>16</v>
      </c>
      <c r="S386" s="6"/>
      <c r="T386" s="6"/>
    </row>
    <row r="387" spans="1:20" x14ac:dyDescent="0.3">
      <c r="A387" s="8">
        <v>12</v>
      </c>
      <c r="B387" s="67" t="s">
        <v>251</v>
      </c>
      <c r="C387" s="133">
        <v>2</v>
      </c>
      <c r="D387" s="56">
        <v>0</v>
      </c>
      <c r="E387" s="133">
        <v>0</v>
      </c>
      <c r="F387" s="56">
        <v>0</v>
      </c>
      <c r="G387" s="13">
        <f t="shared" si="35"/>
        <v>2</v>
      </c>
      <c r="H387" s="133">
        <v>0</v>
      </c>
      <c r="I387" s="133">
        <v>2</v>
      </c>
      <c r="J387" s="37">
        <f>J532</f>
        <v>0</v>
      </c>
      <c r="K387" s="13">
        <f t="shared" si="37"/>
        <v>2</v>
      </c>
      <c r="L387" s="133">
        <v>680</v>
      </c>
      <c r="M387" s="223">
        <v>340</v>
      </c>
      <c r="N387" s="399">
        <f t="shared" si="36"/>
        <v>680</v>
      </c>
      <c r="O387" s="223">
        <v>340</v>
      </c>
      <c r="P387" s="167" t="s">
        <v>66</v>
      </c>
      <c r="Q387" s="167">
        <v>8000</v>
      </c>
      <c r="R387" s="290">
        <v>5</v>
      </c>
      <c r="S387" s="6"/>
      <c r="T387" s="6"/>
    </row>
    <row r="388" spans="1:20" x14ac:dyDescent="0.3">
      <c r="A388" s="8">
        <v>13</v>
      </c>
      <c r="B388" s="67" t="s">
        <v>252</v>
      </c>
      <c r="C388" s="133">
        <v>1</v>
      </c>
      <c r="D388" s="56">
        <v>0</v>
      </c>
      <c r="E388" s="133">
        <v>0</v>
      </c>
      <c r="F388" s="56">
        <v>0</v>
      </c>
      <c r="G388" s="13">
        <f t="shared" si="35"/>
        <v>1</v>
      </c>
      <c r="H388" s="133">
        <v>0</v>
      </c>
      <c r="I388" s="133">
        <v>1</v>
      </c>
      <c r="J388" s="106">
        <v>0</v>
      </c>
      <c r="K388" s="13">
        <f t="shared" si="37"/>
        <v>1</v>
      </c>
      <c r="L388" s="133">
        <v>340</v>
      </c>
      <c r="M388" s="223">
        <v>340</v>
      </c>
      <c r="N388" s="399">
        <f t="shared" si="36"/>
        <v>340</v>
      </c>
      <c r="O388" s="223">
        <v>340</v>
      </c>
      <c r="P388" s="167" t="s">
        <v>66</v>
      </c>
      <c r="Q388" s="167">
        <v>8000</v>
      </c>
      <c r="R388" s="290">
        <v>6</v>
      </c>
      <c r="S388" s="6"/>
      <c r="T388" s="6"/>
    </row>
    <row r="389" spans="1:20" x14ac:dyDescent="0.3">
      <c r="A389" s="8">
        <v>14</v>
      </c>
      <c r="B389" s="67" t="s">
        <v>253</v>
      </c>
      <c r="C389" s="133">
        <v>3</v>
      </c>
      <c r="D389" s="56">
        <v>0</v>
      </c>
      <c r="E389" s="133">
        <v>0</v>
      </c>
      <c r="F389" s="56">
        <v>0</v>
      </c>
      <c r="G389" s="13">
        <f t="shared" si="35"/>
        <v>3</v>
      </c>
      <c r="H389" s="133">
        <v>0</v>
      </c>
      <c r="I389" s="133">
        <v>3</v>
      </c>
      <c r="J389" s="106">
        <v>0</v>
      </c>
      <c r="K389" s="13">
        <f t="shared" si="37"/>
        <v>3</v>
      </c>
      <c r="L389" s="133">
        <v>990</v>
      </c>
      <c r="M389" s="223">
        <v>330</v>
      </c>
      <c r="N389" s="399">
        <f t="shared" si="36"/>
        <v>990</v>
      </c>
      <c r="O389" s="223">
        <v>330</v>
      </c>
      <c r="P389" s="167" t="s">
        <v>66</v>
      </c>
      <c r="Q389" s="167">
        <v>8000</v>
      </c>
      <c r="R389" s="290">
        <v>15</v>
      </c>
      <c r="S389" s="6"/>
      <c r="T389" s="6"/>
    </row>
    <row r="390" spans="1:20" x14ac:dyDescent="0.3">
      <c r="A390" s="6">
        <v>15</v>
      </c>
      <c r="B390" s="67" t="s">
        <v>254</v>
      </c>
      <c r="C390" s="133">
        <v>4</v>
      </c>
      <c r="D390" s="56">
        <v>0</v>
      </c>
      <c r="E390" s="133">
        <v>0</v>
      </c>
      <c r="F390" s="56">
        <v>0</v>
      </c>
      <c r="G390" s="13">
        <f t="shared" si="35"/>
        <v>4</v>
      </c>
      <c r="H390" s="133">
        <v>0</v>
      </c>
      <c r="I390" s="133">
        <v>4</v>
      </c>
      <c r="J390" s="106">
        <v>0</v>
      </c>
      <c r="K390" s="13">
        <f t="shared" si="37"/>
        <v>4</v>
      </c>
      <c r="L390" s="133">
        <v>1360</v>
      </c>
      <c r="M390" s="223">
        <v>340</v>
      </c>
      <c r="N390" s="399">
        <f t="shared" si="36"/>
        <v>1360</v>
      </c>
      <c r="O390" s="223">
        <v>340</v>
      </c>
      <c r="P390" s="167" t="s">
        <v>66</v>
      </c>
      <c r="Q390" s="167">
        <v>8000</v>
      </c>
      <c r="R390" s="168">
        <v>21</v>
      </c>
      <c r="S390" s="6"/>
      <c r="T390" s="6"/>
    </row>
    <row r="391" spans="1:20" x14ac:dyDescent="0.3">
      <c r="A391" s="6"/>
      <c r="B391" s="67"/>
      <c r="C391" s="37"/>
      <c r="D391" s="37"/>
      <c r="E391" s="37"/>
      <c r="F391" s="37"/>
      <c r="G391" s="37"/>
      <c r="H391" s="37"/>
      <c r="I391" s="37"/>
      <c r="J391" s="37"/>
      <c r="K391" s="37"/>
      <c r="L391" s="6"/>
      <c r="M391" s="168"/>
      <c r="N391" s="168"/>
      <c r="O391" s="223"/>
      <c r="P391" s="167"/>
      <c r="Q391" s="167"/>
      <c r="R391" s="168"/>
      <c r="S391" s="6"/>
      <c r="T391" s="6"/>
    </row>
    <row r="392" spans="1:20" x14ac:dyDescent="0.3">
      <c r="A392" s="6"/>
      <c r="B392" s="41" t="s">
        <v>3</v>
      </c>
      <c r="C392" s="13">
        <f t="shared" ref="C392:K392" si="38">SUM(C376:C391)</f>
        <v>39</v>
      </c>
      <c r="D392" s="13">
        <f t="shared" si="38"/>
        <v>0</v>
      </c>
      <c r="E392" s="13">
        <f t="shared" si="38"/>
        <v>0</v>
      </c>
      <c r="F392" s="13">
        <f t="shared" si="38"/>
        <v>0</v>
      </c>
      <c r="G392" s="13">
        <f t="shared" si="38"/>
        <v>39</v>
      </c>
      <c r="H392" s="13">
        <f t="shared" si="38"/>
        <v>0</v>
      </c>
      <c r="I392" s="13">
        <f t="shared" si="38"/>
        <v>38.5</v>
      </c>
      <c r="J392" s="36">
        <f t="shared" si="38"/>
        <v>0.5</v>
      </c>
      <c r="K392" s="13">
        <f t="shared" si="38"/>
        <v>39</v>
      </c>
      <c r="L392" s="133">
        <f>SUM(L376:L391)</f>
        <v>13280</v>
      </c>
      <c r="M392" s="222">
        <f>SUM(M376:M390)/15</f>
        <v>344.66666666666669</v>
      </c>
      <c r="N392" s="399">
        <f>SUM(N376:N391)</f>
        <v>13280</v>
      </c>
      <c r="O392" s="222">
        <f>SUM(O376:O390)/15</f>
        <v>344.66666666666669</v>
      </c>
      <c r="P392" s="167" t="s">
        <v>66</v>
      </c>
      <c r="Q392" s="167">
        <v>8000</v>
      </c>
      <c r="R392" s="235">
        <f>SUM(R376:R391)</f>
        <v>191</v>
      </c>
      <c r="S392" s="63"/>
      <c r="T392" s="6"/>
    </row>
    <row r="393" spans="1:20" x14ac:dyDescent="0.3">
      <c r="L393" s="20"/>
    </row>
    <row r="394" spans="1:20" x14ac:dyDescent="0.3">
      <c r="A394" s="16" t="s">
        <v>46</v>
      </c>
      <c r="O394" s="419" t="str">
        <f>O350</f>
        <v>Padang Ulak Tanding, 31 Desember 2023</v>
      </c>
      <c r="P394" s="419"/>
      <c r="Q394" s="419"/>
      <c r="R394" s="419"/>
      <c r="S394" s="419"/>
      <c r="T394" s="419"/>
    </row>
    <row r="395" spans="1:20" x14ac:dyDescent="0.3">
      <c r="O395" s="419" t="s">
        <v>2</v>
      </c>
      <c r="P395" s="419"/>
      <c r="Q395" s="419"/>
      <c r="R395" s="419"/>
      <c r="S395" s="419"/>
      <c r="T395" s="419"/>
    </row>
    <row r="398" spans="1:20" x14ac:dyDescent="0.3">
      <c r="O398" s="428" t="str">
        <f>O354</f>
        <v>DIDI DARMADI S.ST</v>
      </c>
      <c r="P398" s="428"/>
      <c r="Q398" s="428"/>
      <c r="R398" s="428"/>
      <c r="S398" s="428"/>
      <c r="T398" s="428"/>
    </row>
    <row r="399" spans="1:20" x14ac:dyDescent="0.3">
      <c r="O399" s="419" t="str">
        <f>O355</f>
        <v>NIP. 19790429 201706 1 001</v>
      </c>
      <c r="P399" s="419"/>
      <c r="Q399" s="419"/>
      <c r="R399" s="419"/>
      <c r="S399" s="419"/>
      <c r="T399" s="419"/>
    </row>
    <row r="400" spans="1:20" x14ac:dyDescent="0.3">
      <c r="O400" s="70"/>
      <c r="P400" s="70"/>
      <c r="Q400" s="70"/>
      <c r="R400" s="70"/>
      <c r="S400" s="70"/>
      <c r="T400" s="70"/>
    </row>
    <row r="401" spans="1:20" x14ac:dyDescent="0.3">
      <c r="O401" s="70"/>
      <c r="P401" s="70"/>
      <c r="Q401" s="70"/>
      <c r="R401" s="70"/>
      <c r="S401" s="70"/>
      <c r="T401" s="70"/>
    </row>
    <row r="402" spans="1:20" x14ac:dyDescent="0.3">
      <c r="A402" s="16" t="s">
        <v>96</v>
      </c>
    </row>
    <row r="403" spans="1:20" x14ac:dyDescent="0.3">
      <c r="L403" s="17"/>
    </row>
    <row r="404" spans="1:20" x14ac:dyDescent="0.3">
      <c r="A404" s="441" t="s">
        <v>93</v>
      </c>
      <c r="B404" s="460"/>
      <c r="C404" s="460"/>
      <c r="D404" s="460"/>
      <c r="E404" s="460"/>
      <c r="F404" s="460"/>
      <c r="G404" s="460"/>
      <c r="H404" s="460"/>
      <c r="I404" s="460"/>
      <c r="J404" s="460"/>
      <c r="K404" s="460"/>
      <c r="L404" s="460"/>
      <c r="M404" s="460"/>
      <c r="N404" s="460"/>
      <c r="O404" s="460"/>
      <c r="P404" s="460"/>
      <c r="Q404" s="460"/>
      <c r="R404" s="460"/>
      <c r="S404" s="460"/>
      <c r="T404" s="447"/>
    </row>
    <row r="405" spans="1:20" x14ac:dyDescent="0.3">
      <c r="A405" s="444" t="s">
        <v>4</v>
      </c>
      <c r="B405" s="461"/>
      <c r="C405" s="461"/>
      <c r="D405" s="461"/>
      <c r="E405" s="461"/>
      <c r="F405" s="461"/>
      <c r="G405" s="461"/>
      <c r="H405" s="461"/>
      <c r="I405" s="461"/>
      <c r="J405" s="461"/>
      <c r="K405" s="461"/>
      <c r="L405" s="461"/>
      <c r="M405" s="461"/>
      <c r="N405" s="461"/>
      <c r="O405" s="461"/>
      <c r="P405" s="461"/>
      <c r="Q405" s="461"/>
      <c r="R405" s="461"/>
      <c r="S405" s="461"/>
      <c r="T405" s="445"/>
    </row>
    <row r="406" spans="1:20" ht="20.100000000000001" customHeight="1" x14ac:dyDescent="0.3">
      <c r="N406" s="18"/>
    </row>
    <row r="407" spans="1:20" ht="20.100000000000001" customHeight="1" x14ac:dyDescent="0.3">
      <c r="A407" s="19" t="s">
        <v>5</v>
      </c>
      <c r="B407" s="19"/>
      <c r="C407" s="19" t="s">
        <v>88</v>
      </c>
      <c r="D407" s="19"/>
      <c r="L407" s="20"/>
      <c r="N407" s="20"/>
      <c r="Q407" s="16" t="s">
        <v>42</v>
      </c>
      <c r="S407" s="16" t="str">
        <f>S363</f>
        <v>: 2023</v>
      </c>
    </row>
    <row r="408" spans="1:20" ht="20.100000000000001" customHeight="1" x14ac:dyDescent="0.3">
      <c r="A408" s="16" t="s">
        <v>9</v>
      </c>
      <c r="C408" s="16" t="str">
        <f>C364</f>
        <v>: PADANG ULAK TANDING</v>
      </c>
      <c r="Q408" s="16" t="s">
        <v>43</v>
      </c>
      <c r="S408" s="16" t="s">
        <v>45</v>
      </c>
    </row>
    <row r="409" spans="1:20" ht="20.100000000000001" customHeight="1" x14ac:dyDescent="0.3">
      <c r="A409" s="16" t="s">
        <v>6</v>
      </c>
      <c r="C409" s="16" t="s">
        <v>99</v>
      </c>
      <c r="Q409" s="16" t="s">
        <v>44</v>
      </c>
      <c r="S409" s="16" t="str">
        <f>S365</f>
        <v>: IV ( Empat )</v>
      </c>
    </row>
    <row r="410" spans="1:20" x14ac:dyDescent="0.3">
      <c r="A410" s="16" t="s">
        <v>7</v>
      </c>
      <c r="C410" s="16" t="s">
        <v>41</v>
      </c>
    </row>
    <row r="412" spans="1:20" x14ac:dyDescent="0.3">
      <c r="A412" s="424" t="s">
        <v>8</v>
      </c>
      <c r="B412" s="424" t="s">
        <v>91</v>
      </c>
      <c r="C412" s="22" t="s">
        <v>10</v>
      </c>
      <c r="D412" s="433" t="s">
        <v>15</v>
      </c>
      <c r="E412" s="422"/>
      <c r="F412" s="422"/>
      <c r="G412" s="422"/>
      <c r="H412" s="422"/>
      <c r="I412" s="422"/>
      <c r="J412" s="422"/>
      <c r="K412" s="423"/>
      <c r="L412" s="431" t="s">
        <v>28</v>
      </c>
      <c r="M412" s="432"/>
      <c r="N412" s="431" t="s">
        <v>28</v>
      </c>
      <c r="O412" s="432"/>
      <c r="P412" s="23"/>
      <c r="Q412" s="387"/>
      <c r="R412" s="421" t="s">
        <v>35</v>
      </c>
      <c r="S412" s="427"/>
      <c r="T412" s="424" t="s">
        <v>39</v>
      </c>
    </row>
    <row r="413" spans="1:20" x14ac:dyDescent="0.3">
      <c r="A413" s="425"/>
      <c r="B413" s="425"/>
      <c r="C413" s="24" t="s">
        <v>11</v>
      </c>
      <c r="D413" s="421" t="s">
        <v>16</v>
      </c>
      <c r="E413" s="422"/>
      <c r="F413" s="422"/>
      <c r="G413" s="423"/>
      <c r="H413" s="433" t="s">
        <v>23</v>
      </c>
      <c r="I413" s="422"/>
      <c r="J413" s="422"/>
      <c r="K413" s="423"/>
      <c r="L413" s="434" t="s">
        <v>29</v>
      </c>
      <c r="M413" s="435"/>
      <c r="N413" s="434" t="s">
        <v>29</v>
      </c>
      <c r="O413" s="435"/>
      <c r="P413" s="25"/>
      <c r="Q413" s="26" t="s">
        <v>416</v>
      </c>
      <c r="R413" s="429" t="s">
        <v>36</v>
      </c>
      <c r="S413" s="430"/>
      <c r="T413" s="425"/>
    </row>
    <row r="414" spans="1:20" x14ac:dyDescent="0.3">
      <c r="A414" s="425"/>
      <c r="B414" s="425"/>
      <c r="C414" s="26" t="s">
        <v>12</v>
      </c>
      <c r="D414" s="23"/>
      <c r="E414" s="27"/>
      <c r="F414" s="23"/>
      <c r="G414" s="23"/>
      <c r="H414" s="23"/>
      <c r="I414" s="23"/>
      <c r="J414" s="23"/>
      <c r="K414" s="23"/>
      <c r="L414" s="421" t="s">
        <v>30</v>
      </c>
      <c r="M414" s="427"/>
      <c r="N414" s="421" t="s">
        <v>30</v>
      </c>
      <c r="O414" s="427"/>
      <c r="P414" s="24" t="s">
        <v>34</v>
      </c>
      <c r="Q414" s="24" t="s">
        <v>417</v>
      </c>
      <c r="R414" s="22"/>
      <c r="S414" s="22"/>
      <c r="T414" s="425"/>
    </row>
    <row r="415" spans="1:20" x14ac:dyDescent="0.3">
      <c r="A415" s="425"/>
      <c r="B415" s="425"/>
      <c r="C415" s="26" t="s">
        <v>13</v>
      </c>
      <c r="D415" s="24" t="s">
        <v>17</v>
      </c>
      <c r="E415" s="28" t="s">
        <v>17</v>
      </c>
      <c r="F415" s="24" t="s">
        <v>20</v>
      </c>
      <c r="G415" s="24" t="s">
        <v>22</v>
      </c>
      <c r="H415" s="24" t="s">
        <v>24</v>
      </c>
      <c r="I415" s="24" t="s">
        <v>25</v>
      </c>
      <c r="J415" s="24" t="s">
        <v>26</v>
      </c>
      <c r="K415" s="24" t="s">
        <v>22</v>
      </c>
      <c r="L415" s="429" t="s">
        <v>14</v>
      </c>
      <c r="M415" s="430"/>
      <c r="N415" s="429" t="s">
        <v>33</v>
      </c>
      <c r="O415" s="430"/>
      <c r="P415" s="24" t="s">
        <v>28</v>
      </c>
      <c r="Q415" s="24" t="s">
        <v>418</v>
      </c>
      <c r="R415" s="24" t="s">
        <v>37</v>
      </c>
      <c r="S415" s="24" t="s">
        <v>38</v>
      </c>
      <c r="T415" s="425"/>
    </row>
    <row r="416" spans="1:20" x14ac:dyDescent="0.3">
      <c r="A416" s="425"/>
      <c r="B416" s="425"/>
      <c r="C416" s="26" t="s">
        <v>14</v>
      </c>
      <c r="D416" s="24" t="s">
        <v>18</v>
      </c>
      <c r="E416" s="28" t="s">
        <v>19</v>
      </c>
      <c r="F416" s="24" t="s">
        <v>21</v>
      </c>
      <c r="G416" s="24"/>
      <c r="H416" s="24"/>
      <c r="I416" s="24"/>
      <c r="J416" s="24" t="s">
        <v>27</v>
      </c>
      <c r="K416" s="24"/>
      <c r="L416" s="22" t="s">
        <v>22</v>
      </c>
      <c r="M416" s="22" t="s">
        <v>31</v>
      </c>
      <c r="N416" s="22" t="s">
        <v>22</v>
      </c>
      <c r="O416" s="22" t="s">
        <v>31</v>
      </c>
      <c r="P416" s="25"/>
      <c r="Q416" s="25"/>
      <c r="R416" s="25"/>
      <c r="S416" s="25"/>
      <c r="T416" s="425"/>
    </row>
    <row r="417" spans="1:20" x14ac:dyDescent="0.3">
      <c r="A417" s="426"/>
      <c r="B417" s="426"/>
      <c r="C417" s="29"/>
      <c r="D417" s="30"/>
      <c r="E417" s="31"/>
      <c r="F417" s="30"/>
      <c r="G417" s="30"/>
      <c r="H417" s="30"/>
      <c r="I417" s="30"/>
      <c r="J417" s="30"/>
      <c r="K417" s="30"/>
      <c r="L417" s="32" t="s">
        <v>29</v>
      </c>
      <c r="M417" s="33" t="s">
        <v>32</v>
      </c>
      <c r="N417" s="32" t="s">
        <v>29</v>
      </c>
      <c r="O417" s="33" t="s">
        <v>32</v>
      </c>
      <c r="P417" s="30"/>
      <c r="Q417" s="30"/>
      <c r="R417" s="30"/>
      <c r="S417" s="30"/>
      <c r="T417" s="426"/>
    </row>
    <row r="418" spans="1:20" x14ac:dyDescent="0.3">
      <c r="A418" s="8">
        <v>1</v>
      </c>
      <c r="B418" s="8">
        <v>2</v>
      </c>
      <c r="C418" s="8">
        <v>3</v>
      </c>
      <c r="D418" s="8">
        <v>4</v>
      </c>
      <c r="E418" s="8">
        <v>5</v>
      </c>
      <c r="F418" s="8">
        <v>6</v>
      </c>
      <c r="G418" s="8" t="s">
        <v>0</v>
      </c>
      <c r="H418" s="8">
        <v>8</v>
      </c>
      <c r="I418" s="8">
        <v>9</v>
      </c>
      <c r="J418" s="8">
        <v>10</v>
      </c>
      <c r="K418" s="8" t="s">
        <v>1</v>
      </c>
      <c r="L418" s="8">
        <v>12</v>
      </c>
      <c r="M418" s="8">
        <v>13</v>
      </c>
      <c r="N418" s="8">
        <v>14</v>
      </c>
      <c r="O418" s="8">
        <v>15</v>
      </c>
      <c r="P418" s="8">
        <v>16</v>
      </c>
      <c r="Q418" s="8"/>
      <c r="R418" s="8">
        <v>17</v>
      </c>
      <c r="S418" s="8">
        <v>18</v>
      </c>
      <c r="T418" s="8">
        <v>19</v>
      </c>
    </row>
    <row r="419" spans="1:20" ht="20.100000000000001" customHeight="1" x14ac:dyDescent="0.3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7"/>
      <c r="P419" s="6"/>
      <c r="Q419" s="6"/>
      <c r="R419" s="6"/>
      <c r="S419" s="6"/>
      <c r="T419" s="6"/>
    </row>
    <row r="420" spans="1:20" x14ac:dyDescent="0.3">
      <c r="A420" s="8">
        <v>1</v>
      </c>
      <c r="B420" s="67" t="s">
        <v>277</v>
      </c>
      <c r="C420" s="148">
        <v>0</v>
      </c>
      <c r="D420" s="106">
        <v>0</v>
      </c>
      <c r="E420" s="148">
        <v>0</v>
      </c>
      <c r="F420" s="106">
        <v>0</v>
      </c>
      <c r="G420" s="106">
        <f t="shared" ref="G420:G434" si="39">C420+E420-F420</f>
        <v>0</v>
      </c>
      <c r="H420" s="148">
        <v>0</v>
      </c>
      <c r="I420" s="148">
        <v>0</v>
      </c>
      <c r="J420" s="106">
        <v>0</v>
      </c>
      <c r="K420" s="104">
        <f>H420+I420+J420</f>
        <v>0</v>
      </c>
      <c r="L420" s="148">
        <v>0</v>
      </c>
      <c r="M420" s="106">
        <v>0</v>
      </c>
      <c r="N420" s="148">
        <v>0</v>
      </c>
      <c r="O420" s="56">
        <f>M420</f>
        <v>0</v>
      </c>
      <c r="P420" s="8" t="s">
        <v>283</v>
      </c>
      <c r="Q420" s="8"/>
      <c r="R420" s="56">
        <v>0</v>
      </c>
      <c r="S420" s="6"/>
      <c r="T420" s="6"/>
    </row>
    <row r="421" spans="1:20" x14ac:dyDescent="0.3">
      <c r="A421" s="8">
        <v>2</v>
      </c>
      <c r="B421" s="67" t="s">
        <v>244</v>
      </c>
      <c r="C421" s="148">
        <v>0</v>
      </c>
      <c r="D421" s="106">
        <v>0</v>
      </c>
      <c r="E421" s="148">
        <v>0</v>
      </c>
      <c r="F421" s="106">
        <v>0</v>
      </c>
      <c r="G421" s="106">
        <f t="shared" si="39"/>
        <v>0</v>
      </c>
      <c r="H421" s="148">
        <v>0</v>
      </c>
      <c r="I421" s="148">
        <v>0</v>
      </c>
      <c r="J421" s="106">
        <v>0</v>
      </c>
      <c r="K421" s="104">
        <f t="shared" ref="K421:K427" si="40">H421+I421+J421</f>
        <v>0</v>
      </c>
      <c r="L421" s="148">
        <v>0</v>
      </c>
      <c r="M421" s="106">
        <v>0</v>
      </c>
      <c r="N421" s="148">
        <v>0</v>
      </c>
      <c r="O421" s="56">
        <f t="shared" ref="O421:O435" si="41">M421</f>
        <v>0</v>
      </c>
      <c r="P421" s="8" t="s">
        <v>283</v>
      </c>
      <c r="Q421" s="8"/>
      <c r="R421" s="56">
        <v>0</v>
      </c>
      <c r="S421" s="6"/>
      <c r="T421" s="6"/>
    </row>
    <row r="422" spans="1:20" x14ac:dyDescent="0.3">
      <c r="A422" s="8">
        <v>3</v>
      </c>
      <c r="B422" s="67" t="s">
        <v>245</v>
      </c>
      <c r="C422" s="148">
        <v>0</v>
      </c>
      <c r="D422" s="106">
        <v>0</v>
      </c>
      <c r="E422" s="148">
        <v>0</v>
      </c>
      <c r="F422" s="106">
        <v>0</v>
      </c>
      <c r="G422" s="106">
        <f t="shared" si="39"/>
        <v>0</v>
      </c>
      <c r="H422" s="148">
        <v>0</v>
      </c>
      <c r="I422" s="148">
        <v>0</v>
      </c>
      <c r="J422" s="106">
        <v>0</v>
      </c>
      <c r="K422" s="104">
        <f t="shared" si="40"/>
        <v>0</v>
      </c>
      <c r="L422" s="148">
        <v>0</v>
      </c>
      <c r="M422" s="106">
        <v>0</v>
      </c>
      <c r="N422" s="148">
        <v>0</v>
      </c>
      <c r="O422" s="56">
        <f t="shared" si="41"/>
        <v>0</v>
      </c>
      <c r="P422" s="8" t="s">
        <v>283</v>
      </c>
      <c r="Q422" s="8"/>
      <c r="R422" s="56">
        <v>0</v>
      </c>
      <c r="S422" s="6"/>
      <c r="T422" s="6"/>
    </row>
    <row r="423" spans="1:20" x14ac:dyDescent="0.3">
      <c r="A423" s="8">
        <v>4</v>
      </c>
      <c r="B423" s="138" t="s">
        <v>246</v>
      </c>
      <c r="C423" s="148">
        <v>0</v>
      </c>
      <c r="D423" s="106">
        <v>0</v>
      </c>
      <c r="E423" s="148">
        <v>0</v>
      </c>
      <c r="F423" s="106">
        <v>0</v>
      </c>
      <c r="G423" s="106">
        <f t="shared" si="39"/>
        <v>0</v>
      </c>
      <c r="H423" s="148">
        <v>0</v>
      </c>
      <c r="I423" s="148">
        <v>0</v>
      </c>
      <c r="J423" s="106">
        <v>0</v>
      </c>
      <c r="K423" s="104">
        <f t="shared" si="40"/>
        <v>0</v>
      </c>
      <c r="L423" s="148">
        <v>0</v>
      </c>
      <c r="M423" s="106">
        <v>0</v>
      </c>
      <c r="N423" s="148">
        <v>0</v>
      </c>
      <c r="O423" s="56">
        <f t="shared" si="41"/>
        <v>0</v>
      </c>
      <c r="P423" s="8" t="s">
        <v>283</v>
      </c>
      <c r="Q423" s="8"/>
      <c r="R423" s="56">
        <v>0</v>
      </c>
      <c r="S423" s="6"/>
      <c r="T423" s="6"/>
    </row>
    <row r="424" spans="1:20" x14ac:dyDescent="0.3">
      <c r="A424" s="8">
        <v>5</v>
      </c>
      <c r="B424" s="67" t="s">
        <v>121</v>
      </c>
      <c r="C424" s="148">
        <v>0</v>
      </c>
      <c r="D424" s="106">
        <v>0</v>
      </c>
      <c r="E424" s="148">
        <v>0</v>
      </c>
      <c r="F424" s="106">
        <v>0</v>
      </c>
      <c r="G424" s="106">
        <f t="shared" si="39"/>
        <v>0</v>
      </c>
      <c r="H424" s="148">
        <v>0</v>
      </c>
      <c r="I424" s="148">
        <v>0</v>
      </c>
      <c r="J424" s="106">
        <v>0</v>
      </c>
      <c r="K424" s="104">
        <f t="shared" si="40"/>
        <v>0</v>
      </c>
      <c r="L424" s="148">
        <v>0</v>
      </c>
      <c r="M424" s="106">
        <v>0</v>
      </c>
      <c r="N424" s="148">
        <v>0</v>
      </c>
      <c r="O424" s="56">
        <f t="shared" si="41"/>
        <v>0</v>
      </c>
      <c r="P424" s="8" t="s">
        <v>283</v>
      </c>
      <c r="Q424" s="8"/>
      <c r="R424" s="56">
        <v>0</v>
      </c>
      <c r="S424" s="6"/>
      <c r="T424" s="6"/>
    </row>
    <row r="425" spans="1:20" x14ac:dyDescent="0.3">
      <c r="A425" s="8">
        <v>6</v>
      </c>
      <c r="B425" s="67" t="s">
        <v>278</v>
      </c>
      <c r="C425" s="148">
        <v>0</v>
      </c>
      <c r="D425" s="106">
        <v>0</v>
      </c>
      <c r="E425" s="148">
        <v>0</v>
      </c>
      <c r="F425" s="106">
        <v>0</v>
      </c>
      <c r="G425" s="106">
        <f t="shared" si="39"/>
        <v>0</v>
      </c>
      <c r="H425" s="148">
        <v>0</v>
      </c>
      <c r="I425" s="148">
        <v>0</v>
      </c>
      <c r="J425" s="106">
        <f>J523</f>
        <v>0</v>
      </c>
      <c r="K425" s="104">
        <f t="shared" si="40"/>
        <v>0</v>
      </c>
      <c r="L425" s="148">
        <v>0</v>
      </c>
      <c r="M425" s="106">
        <v>0</v>
      </c>
      <c r="N425" s="148">
        <v>0</v>
      </c>
      <c r="O425" s="56">
        <f t="shared" si="41"/>
        <v>0</v>
      </c>
      <c r="P425" s="8" t="s">
        <v>283</v>
      </c>
      <c r="Q425" s="8"/>
      <c r="R425" s="56">
        <v>0</v>
      </c>
      <c r="S425" s="6"/>
      <c r="T425" s="6"/>
    </row>
    <row r="426" spans="1:20" x14ac:dyDescent="0.3">
      <c r="A426" s="8">
        <v>7</v>
      </c>
      <c r="B426" s="67" t="s">
        <v>247</v>
      </c>
      <c r="C426" s="148">
        <v>0</v>
      </c>
      <c r="D426" s="106">
        <v>0</v>
      </c>
      <c r="E426" s="148">
        <v>0</v>
      </c>
      <c r="F426" s="106">
        <v>0</v>
      </c>
      <c r="G426" s="106">
        <f t="shared" si="39"/>
        <v>0</v>
      </c>
      <c r="H426" s="148">
        <v>0</v>
      </c>
      <c r="I426" s="148">
        <v>0</v>
      </c>
      <c r="J426" s="106">
        <f>J569</f>
        <v>0</v>
      </c>
      <c r="K426" s="104">
        <f t="shared" si="40"/>
        <v>0</v>
      </c>
      <c r="L426" s="148">
        <v>0</v>
      </c>
      <c r="M426" s="106">
        <v>0</v>
      </c>
      <c r="N426" s="148">
        <v>0</v>
      </c>
      <c r="O426" s="56">
        <f t="shared" si="41"/>
        <v>0</v>
      </c>
      <c r="P426" s="8" t="s">
        <v>283</v>
      </c>
      <c r="Q426" s="8"/>
      <c r="R426" s="56">
        <v>0</v>
      </c>
      <c r="S426" s="6"/>
      <c r="T426" s="6"/>
    </row>
    <row r="427" spans="1:20" x14ac:dyDescent="0.3">
      <c r="A427" s="8">
        <v>8</v>
      </c>
      <c r="B427" s="67" t="s">
        <v>248</v>
      </c>
      <c r="C427" s="148">
        <v>0</v>
      </c>
      <c r="D427" s="106">
        <v>0</v>
      </c>
      <c r="E427" s="148">
        <v>0</v>
      </c>
      <c r="F427" s="106">
        <v>0</v>
      </c>
      <c r="G427" s="106">
        <f t="shared" si="39"/>
        <v>0</v>
      </c>
      <c r="H427" s="148">
        <v>0</v>
      </c>
      <c r="I427" s="148">
        <v>0</v>
      </c>
      <c r="J427" s="106">
        <v>0</v>
      </c>
      <c r="K427" s="104">
        <f t="shared" si="40"/>
        <v>0</v>
      </c>
      <c r="L427" s="148">
        <v>0</v>
      </c>
      <c r="M427" s="106">
        <v>0</v>
      </c>
      <c r="N427" s="148">
        <v>0</v>
      </c>
      <c r="O427" s="56">
        <f t="shared" si="41"/>
        <v>0</v>
      </c>
      <c r="P427" s="8" t="s">
        <v>283</v>
      </c>
      <c r="Q427" s="8"/>
      <c r="R427" s="56">
        <v>0</v>
      </c>
      <c r="S427" s="6"/>
      <c r="T427" s="6"/>
    </row>
    <row r="428" spans="1:20" x14ac:dyDescent="0.3">
      <c r="A428" s="8">
        <v>9</v>
      </c>
      <c r="B428" s="67" t="s">
        <v>249</v>
      </c>
      <c r="C428" s="149">
        <v>4</v>
      </c>
      <c r="D428" s="106">
        <v>0</v>
      </c>
      <c r="E428" s="148">
        <v>0</v>
      </c>
      <c r="F428" s="106">
        <v>0</v>
      </c>
      <c r="G428" s="104">
        <f t="shared" si="39"/>
        <v>4</v>
      </c>
      <c r="H428" s="148">
        <v>0</v>
      </c>
      <c r="I428" s="149">
        <v>4</v>
      </c>
      <c r="J428" s="106">
        <v>0</v>
      </c>
      <c r="K428" s="104">
        <f>H428+I428+J428</f>
        <v>4</v>
      </c>
      <c r="L428" s="132">
        <v>1240</v>
      </c>
      <c r="M428" s="56">
        <v>310</v>
      </c>
      <c r="N428" s="132">
        <f>I428*O428</f>
        <v>1240</v>
      </c>
      <c r="O428" s="56">
        <v>310</v>
      </c>
      <c r="P428" s="8" t="s">
        <v>283</v>
      </c>
      <c r="Q428" s="8">
        <v>40000</v>
      </c>
      <c r="R428" s="58">
        <v>3</v>
      </c>
      <c r="S428" s="6"/>
      <c r="T428" s="6"/>
    </row>
    <row r="429" spans="1:20" x14ac:dyDescent="0.3">
      <c r="A429" s="8">
        <v>10</v>
      </c>
      <c r="B429" s="67" t="s">
        <v>250</v>
      </c>
      <c r="C429" s="148">
        <v>0</v>
      </c>
      <c r="D429" s="106">
        <v>0</v>
      </c>
      <c r="E429" s="148">
        <v>0</v>
      </c>
      <c r="F429" s="106">
        <v>0</v>
      </c>
      <c r="G429" s="106">
        <f t="shared" si="39"/>
        <v>0</v>
      </c>
      <c r="H429" s="148">
        <v>0</v>
      </c>
      <c r="I429" s="148">
        <v>0</v>
      </c>
      <c r="J429" s="106">
        <v>0</v>
      </c>
      <c r="K429" s="104">
        <f t="shared" ref="K429:K434" si="42">H429+I429+J429</f>
        <v>0</v>
      </c>
      <c r="L429" s="132">
        <v>0</v>
      </c>
      <c r="M429" s="56">
        <v>0</v>
      </c>
      <c r="N429" s="132">
        <v>0</v>
      </c>
      <c r="O429" s="56">
        <f t="shared" si="41"/>
        <v>0</v>
      </c>
      <c r="P429" s="8" t="s">
        <v>283</v>
      </c>
      <c r="Q429" s="8"/>
      <c r="R429" s="13">
        <v>0</v>
      </c>
      <c r="S429" s="6"/>
      <c r="T429" s="6"/>
    </row>
    <row r="430" spans="1:20" x14ac:dyDescent="0.3">
      <c r="A430" s="8">
        <v>11</v>
      </c>
      <c r="B430" s="67" t="s">
        <v>315</v>
      </c>
      <c r="C430" s="148">
        <v>0</v>
      </c>
      <c r="D430" s="106">
        <v>0</v>
      </c>
      <c r="E430" s="148">
        <v>0</v>
      </c>
      <c r="F430" s="106">
        <v>0</v>
      </c>
      <c r="G430" s="106">
        <f t="shared" si="39"/>
        <v>0</v>
      </c>
      <c r="H430" s="148">
        <v>0</v>
      </c>
      <c r="I430" s="148">
        <v>0</v>
      </c>
      <c r="J430" s="106">
        <f>J528</f>
        <v>0</v>
      </c>
      <c r="K430" s="104">
        <f t="shared" si="42"/>
        <v>0</v>
      </c>
      <c r="L430" s="132">
        <v>0</v>
      </c>
      <c r="M430" s="56">
        <v>0</v>
      </c>
      <c r="N430" s="132">
        <v>0</v>
      </c>
      <c r="O430" s="56">
        <f t="shared" si="41"/>
        <v>0</v>
      </c>
      <c r="P430" s="8" t="s">
        <v>283</v>
      </c>
      <c r="Q430" s="8"/>
      <c r="R430" s="13">
        <v>0</v>
      </c>
      <c r="S430" s="6"/>
      <c r="T430" s="6"/>
    </row>
    <row r="431" spans="1:20" x14ac:dyDescent="0.3">
      <c r="A431" s="8">
        <v>12</v>
      </c>
      <c r="B431" s="67" t="s">
        <v>251</v>
      </c>
      <c r="C431" s="148">
        <v>0</v>
      </c>
      <c r="D431" s="106">
        <v>0</v>
      </c>
      <c r="E431" s="148">
        <v>0</v>
      </c>
      <c r="F431" s="106">
        <v>0</v>
      </c>
      <c r="G431" s="106">
        <f t="shared" si="39"/>
        <v>0</v>
      </c>
      <c r="H431" s="148">
        <v>0</v>
      </c>
      <c r="I431" s="148">
        <v>0</v>
      </c>
      <c r="J431" s="106">
        <f>J574</f>
        <v>0</v>
      </c>
      <c r="K431" s="104">
        <f t="shared" si="42"/>
        <v>0</v>
      </c>
      <c r="L431" s="132">
        <v>0</v>
      </c>
      <c r="M431" s="56">
        <v>0</v>
      </c>
      <c r="N431" s="132">
        <v>0</v>
      </c>
      <c r="O431" s="56">
        <f t="shared" si="41"/>
        <v>0</v>
      </c>
      <c r="P431" s="8" t="s">
        <v>283</v>
      </c>
      <c r="Q431" s="8"/>
      <c r="R431" s="13">
        <v>0</v>
      </c>
      <c r="S431" s="6"/>
      <c r="T431" s="6"/>
    </row>
    <row r="432" spans="1:20" x14ac:dyDescent="0.3">
      <c r="A432" s="8">
        <v>13</v>
      </c>
      <c r="B432" s="67" t="s">
        <v>252</v>
      </c>
      <c r="C432" s="132">
        <v>2</v>
      </c>
      <c r="D432" s="56">
        <v>0</v>
      </c>
      <c r="E432" s="132">
        <v>0</v>
      </c>
      <c r="F432" s="56">
        <v>0</v>
      </c>
      <c r="G432" s="56">
        <f t="shared" si="39"/>
        <v>2</v>
      </c>
      <c r="H432" s="132">
        <v>0</v>
      </c>
      <c r="I432" s="132">
        <v>2</v>
      </c>
      <c r="J432" s="56">
        <v>0</v>
      </c>
      <c r="K432" s="56">
        <f t="shared" si="42"/>
        <v>2</v>
      </c>
      <c r="L432" s="132">
        <v>600</v>
      </c>
      <c r="M432" s="56">
        <v>300</v>
      </c>
      <c r="N432" s="132">
        <f>I432*O432</f>
        <v>600</v>
      </c>
      <c r="O432" s="56">
        <v>300</v>
      </c>
      <c r="P432" s="8" t="s">
        <v>283</v>
      </c>
      <c r="Q432" s="8">
        <v>40000</v>
      </c>
      <c r="R432" s="58">
        <v>4</v>
      </c>
      <c r="S432" s="6"/>
      <c r="T432" s="6"/>
    </row>
    <row r="433" spans="1:20" x14ac:dyDescent="0.3">
      <c r="A433" s="8">
        <v>14</v>
      </c>
      <c r="B433" s="67" t="s">
        <v>253</v>
      </c>
      <c r="C433" s="132">
        <v>0</v>
      </c>
      <c r="D433" s="56">
        <v>0</v>
      </c>
      <c r="E433" s="132">
        <v>0</v>
      </c>
      <c r="F433" s="56">
        <v>0</v>
      </c>
      <c r="G433" s="56">
        <f t="shared" si="39"/>
        <v>0</v>
      </c>
      <c r="H433" s="132">
        <v>0</v>
      </c>
      <c r="I433" s="132">
        <v>0</v>
      </c>
      <c r="J433" s="56">
        <v>0</v>
      </c>
      <c r="K433" s="104">
        <f t="shared" si="42"/>
        <v>0</v>
      </c>
      <c r="L433" s="132">
        <v>0</v>
      </c>
      <c r="M433" s="56">
        <v>0</v>
      </c>
      <c r="N433" s="132">
        <v>0</v>
      </c>
      <c r="O433" s="56">
        <f t="shared" si="41"/>
        <v>0</v>
      </c>
      <c r="P433" s="8" t="s">
        <v>283</v>
      </c>
      <c r="Q433" s="8"/>
      <c r="R433" s="13">
        <v>0</v>
      </c>
      <c r="S433" s="6"/>
      <c r="T433" s="6"/>
    </row>
    <row r="434" spans="1:20" x14ac:dyDescent="0.3">
      <c r="A434" s="8">
        <v>15</v>
      </c>
      <c r="B434" s="67" t="s">
        <v>254</v>
      </c>
      <c r="C434" s="148">
        <v>0</v>
      </c>
      <c r="D434" s="106">
        <v>0</v>
      </c>
      <c r="E434" s="148">
        <v>0</v>
      </c>
      <c r="F434" s="106">
        <v>0</v>
      </c>
      <c r="G434" s="106">
        <f t="shared" si="39"/>
        <v>0</v>
      </c>
      <c r="H434" s="148">
        <v>0</v>
      </c>
      <c r="I434" s="148">
        <v>0</v>
      </c>
      <c r="J434" s="106">
        <v>0</v>
      </c>
      <c r="K434" s="56">
        <f t="shared" si="42"/>
        <v>0</v>
      </c>
      <c r="L434" s="132">
        <v>0</v>
      </c>
      <c r="M434" s="56">
        <v>0</v>
      </c>
      <c r="N434" s="132">
        <v>0</v>
      </c>
      <c r="O434" s="56">
        <f t="shared" si="41"/>
        <v>0</v>
      </c>
      <c r="P434" s="8" t="s">
        <v>283</v>
      </c>
      <c r="Q434" s="8"/>
      <c r="R434" s="56">
        <v>0</v>
      </c>
      <c r="S434" s="6"/>
      <c r="T434" s="6"/>
    </row>
    <row r="435" spans="1:20" x14ac:dyDescent="0.3">
      <c r="A435" s="6"/>
      <c r="B435" s="6"/>
      <c r="C435" s="106"/>
      <c r="D435" s="106"/>
      <c r="E435" s="106"/>
      <c r="F435" s="106"/>
      <c r="G435" s="106"/>
      <c r="H435" s="106"/>
      <c r="I435" s="106"/>
      <c r="J435" s="106"/>
      <c r="K435" s="106"/>
      <c r="L435" s="56"/>
      <c r="M435" s="13"/>
      <c r="N435" s="56"/>
      <c r="O435" s="56">
        <f t="shared" si="41"/>
        <v>0</v>
      </c>
      <c r="P435" s="8"/>
      <c r="Q435" s="8"/>
      <c r="R435" s="56">
        <v>0</v>
      </c>
      <c r="S435" s="6"/>
      <c r="T435" s="6"/>
    </row>
    <row r="436" spans="1:20" x14ac:dyDescent="0.3">
      <c r="A436" s="6"/>
      <c r="B436" s="41" t="s">
        <v>3</v>
      </c>
      <c r="C436" s="104">
        <f t="shared" ref="C436:K436" si="43">SUM(C420:C435)</f>
        <v>6</v>
      </c>
      <c r="D436" s="104">
        <f t="shared" si="43"/>
        <v>0</v>
      </c>
      <c r="E436" s="104">
        <f t="shared" si="43"/>
        <v>0</v>
      </c>
      <c r="F436" s="104">
        <f t="shared" si="43"/>
        <v>0</v>
      </c>
      <c r="G436" s="104">
        <f t="shared" si="43"/>
        <v>6</v>
      </c>
      <c r="H436" s="104">
        <f t="shared" si="43"/>
        <v>0</v>
      </c>
      <c r="I436" s="104">
        <f t="shared" si="43"/>
        <v>6</v>
      </c>
      <c r="J436" s="104">
        <f t="shared" si="43"/>
        <v>0</v>
      </c>
      <c r="K436" s="104">
        <f t="shared" si="43"/>
        <v>6</v>
      </c>
      <c r="L436" s="132">
        <f>SUM(L428:L435)</f>
        <v>1840</v>
      </c>
      <c r="M436" s="56">
        <f>SUM(M420:M434)/2</f>
        <v>305</v>
      </c>
      <c r="N436" s="132">
        <f>SUM(N428:N435)</f>
        <v>1840</v>
      </c>
      <c r="O436" s="56">
        <f>SUM(O420:O434)/2</f>
        <v>305</v>
      </c>
      <c r="P436" s="8" t="s">
        <v>283</v>
      </c>
      <c r="Q436" s="8">
        <v>40000</v>
      </c>
      <c r="R436" s="6">
        <v>7</v>
      </c>
      <c r="S436" s="63"/>
      <c r="T436" s="6"/>
    </row>
    <row r="438" spans="1:20" x14ac:dyDescent="0.3">
      <c r="A438" s="16" t="s">
        <v>46</v>
      </c>
      <c r="O438" s="419" t="str">
        <f>O394</f>
        <v>Padang Ulak Tanding, 31 Desember 2023</v>
      </c>
      <c r="P438" s="419"/>
      <c r="Q438" s="419"/>
      <c r="R438" s="419"/>
      <c r="S438" s="419"/>
      <c r="T438" s="419"/>
    </row>
    <row r="439" spans="1:20" x14ac:dyDescent="0.3">
      <c r="O439" s="419" t="s">
        <v>2</v>
      </c>
      <c r="P439" s="419"/>
      <c r="Q439" s="419"/>
      <c r="R439" s="419"/>
      <c r="S439" s="419"/>
      <c r="T439" s="419"/>
    </row>
    <row r="442" spans="1:20" x14ac:dyDescent="0.3">
      <c r="O442" s="428" t="str">
        <f>O398</f>
        <v>DIDI DARMADI S.ST</v>
      </c>
      <c r="P442" s="428"/>
      <c r="Q442" s="428"/>
      <c r="R442" s="428"/>
      <c r="S442" s="428"/>
      <c r="T442" s="428"/>
    </row>
    <row r="443" spans="1:20" x14ac:dyDescent="0.3">
      <c r="O443" s="419" t="str">
        <f>O399</f>
        <v>NIP. 19790429 201706 1 001</v>
      </c>
      <c r="P443" s="419"/>
      <c r="Q443" s="419"/>
      <c r="R443" s="419"/>
      <c r="S443" s="419"/>
      <c r="T443" s="419"/>
    </row>
  </sheetData>
  <mergeCells count="220">
    <mergeCell ref="O350:T350"/>
    <mergeCell ref="O394:T394"/>
    <mergeCell ref="O438:T438"/>
    <mergeCell ref="O83:T83"/>
    <mergeCell ref="O127:T127"/>
    <mergeCell ref="O171:T171"/>
    <mergeCell ref="O216:T216"/>
    <mergeCell ref="O260:T260"/>
    <mergeCell ref="O305:T305"/>
    <mergeCell ref="N414:O414"/>
    <mergeCell ref="R368:S368"/>
    <mergeCell ref="O351:T351"/>
    <mergeCell ref="O354:T354"/>
    <mergeCell ref="O355:T355"/>
    <mergeCell ref="A360:T360"/>
    <mergeCell ref="A361:T361"/>
    <mergeCell ref="L368:M368"/>
    <mergeCell ref="N368:O368"/>
    <mergeCell ref="T324:T329"/>
    <mergeCell ref="D325:G325"/>
    <mergeCell ref="H325:K325"/>
    <mergeCell ref="L325:M325"/>
    <mergeCell ref="N325:O325"/>
    <mergeCell ref="R325:S325"/>
    <mergeCell ref="O439:T439"/>
    <mergeCell ref="O442:T442"/>
    <mergeCell ref="O443:T443"/>
    <mergeCell ref="T412:T417"/>
    <mergeCell ref="D413:G413"/>
    <mergeCell ref="H413:K413"/>
    <mergeCell ref="L413:M413"/>
    <mergeCell ref="N413:O413"/>
    <mergeCell ref="R413:S413"/>
    <mergeCell ref="L414:M414"/>
    <mergeCell ref="L415:M415"/>
    <mergeCell ref="N415:O415"/>
    <mergeCell ref="A412:A417"/>
    <mergeCell ref="B412:B417"/>
    <mergeCell ref="D412:K412"/>
    <mergeCell ref="L412:M412"/>
    <mergeCell ref="N412:O412"/>
    <mergeCell ref="R412:S412"/>
    <mergeCell ref="N371:O371"/>
    <mergeCell ref="O395:T395"/>
    <mergeCell ref="O398:T398"/>
    <mergeCell ref="O399:T399"/>
    <mergeCell ref="A404:T404"/>
    <mergeCell ref="A405:T405"/>
    <mergeCell ref="T368:T373"/>
    <mergeCell ref="D369:G369"/>
    <mergeCell ref="H369:K369"/>
    <mergeCell ref="L369:M369"/>
    <mergeCell ref="N369:O369"/>
    <mergeCell ref="R369:S369"/>
    <mergeCell ref="L370:M370"/>
    <mergeCell ref="N370:O370"/>
    <mergeCell ref="L371:M371"/>
    <mergeCell ref="A368:A373"/>
    <mergeCell ref="B368:B373"/>
    <mergeCell ref="D368:K368"/>
    <mergeCell ref="L326:M326"/>
    <mergeCell ref="N326:O326"/>
    <mergeCell ref="L327:M327"/>
    <mergeCell ref="N327:O327"/>
    <mergeCell ref="A324:A329"/>
    <mergeCell ref="B324:B329"/>
    <mergeCell ref="D324:K324"/>
    <mergeCell ref="L324:M324"/>
    <mergeCell ref="N324:O324"/>
    <mergeCell ref="R324:S324"/>
    <mergeCell ref="N283:O283"/>
    <mergeCell ref="O306:T306"/>
    <mergeCell ref="O309:T309"/>
    <mergeCell ref="O310:T310"/>
    <mergeCell ref="A316:T316"/>
    <mergeCell ref="A317:T317"/>
    <mergeCell ref="R280:S280"/>
    <mergeCell ref="T280:T285"/>
    <mergeCell ref="D281:G281"/>
    <mergeCell ref="H281:K281"/>
    <mergeCell ref="L281:M281"/>
    <mergeCell ref="N281:O281"/>
    <mergeCell ref="R281:S281"/>
    <mergeCell ref="L282:M282"/>
    <mergeCell ref="N282:O282"/>
    <mergeCell ref="L283:M283"/>
    <mergeCell ref="O261:T261"/>
    <mergeCell ref="O264:T264"/>
    <mergeCell ref="O265:T265"/>
    <mergeCell ref="A272:T272"/>
    <mergeCell ref="A273:T273"/>
    <mergeCell ref="A280:A285"/>
    <mergeCell ref="B280:B285"/>
    <mergeCell ref="D280:K280"/>
    <mergeCell ref="L280:M280"/>
    <mergeCell ref="N280:O280"/>
    <mergeCell ref="A234:A239"/>
    <mergeCell ref="B234:B239"/>
    <mergeCell ref="D234:K234"/>
    <mergeCell ref="L234:M234"/>
    <mergeCell ref="N234:O234"/>
    <mergeCell ref="R234:S234"/>
    <mergeCell ref="N193:O193"/>
    <mergeCell ref="O217:T217"/>
    <mergeCell ref="O220:T220"/>
    <mergeCell ref="O221:T221"/>
    <mergeCell ref="A226:T226"/>
    <mergeCell ref="A227:T227"/>
    <mergeCell ref="T234:T239"/>
    <mergeCell ref="D235:G235"/>
    <mergeCell ref="H235:K235"/>
    <mergeCell ref="L235:M235"/>
    <mergeCell ref="N235:O235"/>
    <mergeCell ref="R235:S235"/>
    <mergeCell ref="L236:M236"/>
    <mergeCell ref="N236:O236"/>
    <mergeCell ref="L237:M237"/>
    <mergeCell ref="N237:O237"/>
    <mergeCell ref="O172:T172"/>
    <mergeCell ref="O175:T175"/>
    <mergeCell ref="O176:T176"/>
    <mergeCell ref="A182:T182"/>
    <mergeCell ref="A183:T183"/>
    <mergeCell ref="A190:A195"/>
    <mergeCell ref="B190:B195"/>
    <mergeCell ref="D190:K190"/>
    <mergeCell ref="L190:M190"/>
    <mergeCell ref="N190:O190"/>
    <mergeCell ref="R190:S190"/>
    <mergeCell ref="T190:T195"/>
    <mergeCell ref="D191:G191"/>
    <mergeCell ref="H191:K191"/>
    <mergeCell ref="L191:M191"/>
    <mergeCell ref="N191:O191"/>
    <mergeCell ref="R191:S191"/>
    <mergeCell ref="L192:M192"/>
    <mergeCell ref="N192:O192"/>
    <mergeCell ref="L193:M193"/>
    <mergeCell ref="A145:A150"/>
    <mergeCell ref="B145:B150"/>
    <mergeCell ref="D145:K145"/>
    <mergeCell ref="L145:M145"/>
    <mergeCell ref="N145:O145"/>
    <mergeCell ref="R145:S145"/>
    <mergeCell ref="N105:O105"/>
    <mergeCell ref="O128:T128"/>
    <mergeCell ref="O131:T131"/>
    <mergeCell ref="O132:T132"/>
    <mergeCell ref="A137:T137"/>
    <mergeCell ref="A138:T138"/>
    <mergeCell ref="T145:T150"/>
    <mergeCell ref="D146:G146"/>
    <mergeCell ref="H146:K146"/>
    <mergeCell ref="L146:M146"/>
    <mergeCell ref="N146:O146"/>
    <mergeCell ref="R146:S146"/>
    <mergeCell ref="L147:M147"/>
    <mergeCell ref="N147:O147"/>
    <mergeCell ref="L148:M148"/>
    <mergeCell ref="N148:O148"/>
    <mergeCell ref="O84:T84"/>
    <mergeCell ref="O87:T87"/>
    <mergeCell ref="O88:T88"/>
    <mergeCell ref="A94:T94"/>
    <mergeCell ref="A95:T95"/>
    <mergeCell ref="A102:A107"/>
    <mergeCell ref="B102:B107"/>
    <mergeCell ref="D102:K102"/>
    <mergeCell ref="L102:M102"/>
    <mergeCell ref="N102:O102"/>
    <mergeCell ref="R102:S102"/>
    <mergeCell ref="T102:T107"/>
    <mergeCell ref="D103:G103"/>
    <mergeCell ref="H103:K103"/>
    <mergeCell ref="L103:M103"/>
    <mergeCell ref="N103:O103"/>
    <mergeCell ref="R103:S103"/>
    <mergeCell ref="L104:M104"/>
    <mergeCell ref="N104:O104"/>
    <mergeCell ref="L105:M105"/>
    <mergeCell ref="L58:M58"/>
    <mergeCell ref="N58:O58"/>
    <mergeCell ref="R58:S58"/>
    <mergeCell ref="L59:M59"/>
    <mergeCell ref="N59:O59"/>
    <mergeCell ref="L60:M60"/>
    <mergeCell ref="N60:O60"/>
    <mergeCell ref="A50:T50"/>
    <mergeCell ref="A57:A62"/>
    <mergeCell ref="B57:B62"/>
    <mergeCell ref="D57:K57"/>
    <mergeCell ref="L57:M57"/>
    <mergeCell ref="N57:O57"/>
    <mergeCell ref="R57:S57"/>
    <mergeCell ref="T57:T62"/>
    <mergeCell ref="D58:G58"/>
    <mergeCell ref="H58:K58"/>
    <mergeCell ref="O37:T37"/>
    <mergeCell ref="O40:T40"/>
    <mergeCell ref="O41:T41"/>
    <mergeCell ref="A49:T49"/>
    <mergeCell ref="O36:T36"/>
    <mergeCell ref="H11:K11"/>
    <mergeCell ref="L11:M11"/>
    <mergeCell ref="N11:O11"/>
    <mergeCell ref="R11:S11"/>
    <mergeCell ref="L12:M12"/>
    <mergeCell ref="N12:O12"/>
    <mergeCell ref="A3:T3"/>
    <mergeCell ref="A4:T4"/>
    <mergeCell ref="A10:A15"/>
    <mergeCell ref="B10:B15"/>
    <mergeCell ref="D10:K10"/>
    <mergeCell ref="L10:M10"/>
    <mergeCell ref="N10:O10"/>
    <mergeCell ref="R10:S10"/>
    <mergeCell ref="T10:T15"/>
    <mergeCell ref="D11:G11"/>
    <mergeCell ref="L13:M13"/>
    <mergeCell ref="N13:O13"/>
  </mergeCells>
  <pageMargins left="0.45" right="0.45" top="0" bottom="0" header="0.3" footer="0.3"/>
  <pageSetup paperSize="5" scale="75" orientation="landscape" horizontalDpi="4294967293" verticalDpi="4294967293" r:id="rId1"/>
  <rowBreaks count="9" manualBreakCount="9">
    <brk id="46" max="22" man="1"/>
    <brk id="91" max="22" man="1"/>
    <brk id="134" max="22" man="1"/>
    <brk id="180" max="22" man="1"/>
    <brk id="223" max="23" man="1"/>
    <brk id="269" max="23" man="1"/>
    <brk id="313" max="23" man="1"/>
    <brk id="357" max="23" man="1"/>
    <brk id="401" max="23" man="1"/>
  </rowBreaks>
  <colBreaks count="1" manualBreakCount="1">
    <brk id="20" max="55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</sheetPr>
  <dimension ref="A1:W373"/>
  <sheetViews>
    <sheetView view="pageBreakPreview" topLeftCell="A55" zoomScale="80" zoomScaleNormal="100" zoomScaleSheetLayoutView="80" workbookViewId="0">
      <selection activeCell="R68" sqref="R68"/>
    </sheetView>
  </sheetViews>
  <sheetFormatPr defaultColWidth="9.140625" defaultRowHeight="16.5" x14ac:dyDescent="0.3"/>
  <cols>
    <col min="1" max="1" width="3.85546875" style="16" customWidth="1"/>
    <col min="2" max="2" width="24.28515625" style="16" customWidth="1"/>
    <col min="3" max="3" width="9.7109375" style="16" bestFit="1" customWidth="1"/>
    <col min="4" max="4" width="6.5703125" style="16" customWidth="1"/>
    <col min="5" max="5" width="7.28515625" style="16" customWidth="1"/>
    <col min="6" max="6" width="7" style="16" customWidth="1"/>
    <col min="7" max="7" width="9.7109375" style="16" bestFit="1" customWidth="1"/>
    <col min="8" max="8" width="9.42578125" style="16" bestFit="1" customWidth="1"/>
    <col min="9" max="9" width="9.5703125" style="16" bestFit="1" customWidth="1"/>
    <col min="10" max="10" width="7.42578125" style="16" customWidth="1"/>
    <col min="11" max="11" width="9.7109375" style="16" bestFit="1" customWidth="1"/>
    <col min="12" max="12" width="13.42578125" style="16" customWidth="1"/>
    <col min="13" max="13" width="10.5703125" style="16" bestFit="1" customWidth="1"/>
    <col min="14" max="14" width="14.42578125" style="16" bestFit="1" customWidth="1"/>
    <col min="15" max="15" width="9.5703125" style="16" customWidth="1"/>
    <col min="16" max="17" width="12" style="70" customWidth="1"/>
    <col min="18" max="18" width="8.42578125" style="16" customWidth="1"/>
    <col min="19" max="19" width="7.28515625" style="16" customWidth="1"/>
    <col min="20" max="20" width="6.28515625" style="16" customWidth="1"/>
    <col min="21" max="16384" width="9.140625" style="16"/>
  </cols>
  <sheetData>
    <row r="1" spans="1:20" x14ac:dyDescent="0.3">
      <c r="A1" s="16" t="s">
        <v>94</v>
      </c>
    </row>
    <row r="2" spans="1:20" x14ac:dyDescent="0.3">
      <c r="L2" s="17"/>
    </row>
    <row r="3" spans="1:20" x14ac:dyDescent="0.3">
      <c r="A3" s="441" t="s">
        <v>95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460"/>
      <c r="S3" s="460"/>
      <c r="T3" s="447"/>
    </row>
    <row r="4" spans="1:20" x14ac:dyDescent="0.3">
      <c r="A4" s="444" t="s">
        <v>4</v>
      </c>
      <c r="B4" s="461"/>
      <c r="C4" s="461"/>
      <c r="D4" s="461"/>
      <c r="E4" s="461"/>
      <c r="F4" s="461"/>
      <c r="G4" s="461"/>
      <c r="H4" s="461"/>
      <c r="I4" s="461"/>
      <c r="J4" s="461"/>
      <c r="K4" s="461"/>
      <c r="L4" s="461"/>
      <c r="M4" s="461"/>
      <c r="N4" s="461"/>
      <c r="O4" s="461"/>
      <c r="P4" s="461"/>
      <c r="Q4" s="461"/>
      <c r="R4" s="461"/>
      <c r="S4" s="461"/>
      <c r="T4" s="445"/>
    </row>
    <row r="5" spans="1:20" x14ac:dyDescent="0.3">
      <c r="N5" s="18"/>
    </row>
    <row r="6" spans="1:20" x14ac:dyDescent="0.3">
      <c r="A6" s="19" t="s">
        <v>9</v>
      </c>
      <c r="B6" s="19"/>
      <c r="C6" s="19" t="s">
        <v>255</v>
      </c>
      <c r="D6" s="19"/>
      <c r="L6" s="20"/>
      <c r="N6" s="20"/>
      <c r="Q6" s="347" t="s">
        <v>42</v>
      </c>
      <c r="S6" s="16" t="s">
        <v>449</v>
      </c>
    </row>
    <row r="7" spans="1:20" x14ac:dyDescent="0.3">
      <c r="A7" s="16" t="s">
        <v>6</v>
      </c>
      <c r="C7" s="16" t="s">
        <v>99</v>
      </c>
      <c r="Q7" s="347" t="s">
        <v>43</v>
      </c>
      <c r="S7" s="16" t="s">
        <v>45</v>
      </c>
    </row>
    <row r="8" spans="1:20" x14ac:dyDescent="0.3">
      <c r="A8" s="16" t="s">
        <v>7</v>
      </c>
      <c r="C8" s="16" t="s">
        <v>41</v>
      </c>
      <c r="Q8" s="347" t="s">
        <v>44</v>
      </c>
      <c r="S8" s="16" t="s">
        <v>455</v>
      </c>
    </row>
    <row r="10" spans="1:20" x14ac:dyDescent="0.3">
      <c r="A10" s="424" t="s">
        <v>8</v>
      </c>
      <c r="B10" s="424" t="s">
        <v>90</v>
      </c>
      <c r="C10" s="22" t="s">
        <v>10</v>
      </c>
      <c r="D10" s="433" t="s">
        <v>15</v>
      </c>
      <c r="E10" s="422"/>
      <c r="F10" s="422"/>
      <c r="G10" s="422"/>
      <c r="H10" s="422"/>
      <c r="I10" s="422"/>
      <c r="J10" s="422"/>
      <c r="K10" s="423"/>
      <c r="L10" s="431" t="s">
        <v>28</v>
      </c>
      <c r="M10" s="432"/>
      <c r="N10" s="431" t="s">
        <v>28</v>
      </c>
      <c r="O10" s="432"/>
      <c r="P10" s="22"/>
      <c r="Q10" s="381"/>
      <c r="R10" s="421" t="s">
        <v>35</v>
      </c>
      <c r="S10" s="427"/>
      <c r="T10" s="424" t="s">
        <v>39</v>
      </c>
    </row>
    <row r="11" spans="1:20" x14ac:dyDescent="0.3">
      <c r="A11" s="425"/>
      <c r="B11" s="425"/>
      <c r="C11" s="24" t="s">
        <v>11</v>
      </c>
      <c r="D11" s="421" t="s">
        <v>16</v>
      </c>
      <c r="E11" s="422"/>
      <c r="F11" s="422"/>
      <c r="G11" s="423"/>
      <c r="H11" s="433" t="s">
        <v>23</v>
      </c>
      <c r="I11" s="422"/>
      <c r="J11" s="422"/>
      <c r="K11" s="423"/>
      <c r="L11" s="434" t="s">
        <v>29</v>
      </c>
      <c r="M11" s="435"/>
      <c r="N11" s="434" t="s">
        <v>29</v>
      </c>
      <c r="O11" s="435"/>
      <c r="P11" s="24"/>
      <c r="Q11" s="26" t="s">
        <v>416</v>
      </c>
      <c r="R11" s="429" t="s">
        <v>36</v>
      </c>
      <c r="S11" s="430"/>
      <c r="T11" s="425"/>
    </row>
    <row r="12" spans="1:20" x14ac:dyDescent="0.3">
      <c r="A12" s="425"/>
      <c r="B12" s="425"/>
      <c r="C12" s="26" t="s">
        <v>12</v>
      </c>
      <c r="D12" s="23"/>
      <c r="E12" s="27"/>
      <c r="F12" s="23"/>
      <c r="G12" s="23"/>
      <c r="H12" s="23"/>
      <c r="I12" s="23"/>
      <c r="J12" s="23"/>
      <c r="K12" s="23"/>
      <c r="L12" s="421" t="s">
        <v>30</v>
      </c>
      <c r="M12" s="427"/>
      <c r="N12" s="421" t="s">
        <v>30</v>
      </c>
      <c r="O12" s="427"/>
      <c r="P12" s="24" t="s">
        <v>34</v>
      </c>
      <c r="Q12" s="24" t="s">
        <v>417</v>
      </c>
      <c r="R12" s="22"/>
      <c r="S12" s="22"/>
      <c r="T12" s="425"/>
    </row>
    <row r="13" spans="1:20" x14ac:dyDescent="0.3">
      <c r="A13" s="425"/>
      <c r="B13" s="425"/>
      <c r="C13" s="26" t="s">
        <v>13</v>
      </c>
      <c r="D13" s="24" t="s">
        <v>17</v>
      </c>
      <c r="E13" s="28" t="s">
        <v>17</v>
      </c>
      <c r="F13" s="24" t="s">
        <v>20</v>
      </c>
      <c r="G13" s="24" t="s">
        <v>22</v>
      </c>
      <c r="H13" s="24" t="s">
        <v>24</v>
      </c>
      <c r="I13" s="24" t="s">
        <v>25</v>
      </c>
      <c r="J13" s="24" t="s">
        <v>26</v>
      </c>
      <c r="K13" s="24" t="s">
        <v>22</v>
      </c>
      <c r="L13" s="429" t="s">
        <v>14</v>
      </c>
      <c r="M13" s="430"/>
      <c r="N13" s="429" t="s">
        <v>33</v>
      </c>
      <c r="O13" s="430"/>
      <c r="P13" s="24" t="s">
        <v>28</v>
      </c>
      <c r="Q13" s="24" t="s">
        <v>418</v>
      </c>
      <c r="R13" s="24" t="s">
        <v>37</v>
      </c>
      <c r="S13" s="24" t="s">
        <v>38</v>
      </c>
      <c r="T13" s="425"/>
    </row>
    <row r="14" spans="1:20" x14ac:dyDescent="0.3">
      <c r="A14" s="425"/>
      <c r="B14" s="425"/>
      <c r="C14" s="26" t="s">
        <v>14</v>
      </c>
      <c r="D14" s="24" t="s">
        <v>18</v>
      </c>
      <c r="E14" s="28" t="s">
        <v>19</v>
      </c>
      <c r="F14" s="24" t="s">
        <v>21</v>
      </c>
      <c r="G14" s="24"/>
      <c r="H14" s="24"/>
      <c r="I14" s="24"/>
      <c r="J14" s="24" t="s">
        <v>27</v>
      </c>
      <c r="K14" s="24"/>
      <c r="L14" s="22" t="s">
        <v>22</v>
      </c>
      <c r="M14" s="22" t="s">
        <v>31</v>
      </c>
      <c r="N14" s="22" t="s">
        <v>22</v>
      </c>
      <c r="O14" s="22" t="s">
        <v>31</v>
      </c>
      <c r="P14" s="24"/>
      <c r="Q14" s="24"/>
      <c r="R14" s="25"/>
      <c r="S14" s="25"/>
      <c r="T14" s="425"/>
    </row>
    <row r="15" spans="1:20" x14ac:dyDescent="0.3">
      <c r="A15" s="426"/>
      <c r="B15" s="426"/>
      <c r="C15" s="29"/>
      <c r="D15" s="30"/>
      <c r="E15" s="31"/>
      <c r="F15" s="30"/>
      <c r="G15" s="30"/>
      <c r="H15" s="30"/>
      <c r="I15" s="30"/>
      <c r="J15" s="30"/>
      <c r="K15" s="30"/>
      <c r="L15" s="32" t="s">
        <v>29</v>
      </c>
      <c r="M15" s="33" t="s">
        <v>32</v>
      </c>
      <c r="N15" s="32" t="s">
        <v>29</v>
      </c>
      <c r="O15" s="33" t="s">
        <v>32</v>
      </c>
      <c r="P15" s="33"/>
      <c r="Q15" s="33"/>
      <c r="R15" s="30"/>
      <c r="S15" s="30"/>
      <c r="T15" s="426"/>
    </row>
    <row r="16" spans="1:20" x14ac:dyDescent="0.3">
      <c r="A16" s="8">
        <v>1</v>
      </c>
      <c r="B16" s="8">
        <v>2</v>
      </c>
      <c r="C16" s="8">
        <v>3</v>
      </c>
      <c r="D16" s="8">
        <v>4</v>
      </c>
      <c r="E16" s="8">
        <v>5</v>
      </c>
      <c r="F16" s="8">
        <v>6</v>
      </c>
      <c r="G16" s="8" t="s">
        <v>0</v>
      </c>
      <c r="H16" s="8">
        <v>8</v>
      </c>
      <c r="I16" s="8">
        <v>9</v>
      </c>
      <c r="J16" s="8">
        <v>10</v>
      </c>
      <c r="K16" s="8" t="s">
        <v>1</v>
      </c>
      <c r="L16" s="8">
        <v>12</v>
      </c>
      <c r="M16" s="8">
        <v>13</v>
      </c>
      <c r="N16" s="8">
        <v>14</v>
      </c>
      <c r="O16" s="8">
        <v>15</v>
      </c>
      <c r="P16" s="8">
        <v>16</v>
      </c>
      <c r="Q16" s="8"/>
      <c r="R16" s="8">
        <v>17</v>
      </c>
      <c r="S16" s="8">
        <v>18</v>
      </c>
      <c r="T16" s="8">
        <v>19</v>
      </c>
    </row>
    <row r="17" spans="1:20" x14ac:dyDescent="0.3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7"/>
      <c r="P17" s="8"/>
      <c r="Q17" s="8"/>
      <c r="R17" s="6"/>
      <c r="S17" s="6"/>
      <c r="T17" s="6"/>
    </row>
    <row r="18" spans="1:20" x14ac:dyDescent="0.3">
      <c r="A18" s="6">
        <v>1</v>
      </c>
      <c r="B18" s="6" t="s">
        <v>47</v>
      </c>
      <c r="C18" s="13">
        <f>C73</f>
        <v>134</v>
      </c>
      <c r="D18" s="3">
        <v>0</v>
      </c>
      <c r="E18" s="13">
        <f>E73</f>
        <v>25</v>
      </c>
      <c r="F18" s="3">
        <v>0</v>
      </c>
      <c r="G18" s="13">
        <f t="shared" ref="G18:O18" si="0">G73</f>
        <v>159</v>
      </c>
      <c r="H18" s="13">
        <f t="shared" si="0"/>
        <v>102</v>
      </c>
      <c r="I18" s="13">
        <f t="shared" si="0"/>
        <v>57</v>
      </c>
      <c r="J18" s="13">
        <f t="shared" si="0"/>
        <v>0</v>
      </c>
      <c r="K18" s="13">
        <f t="shared" si="0"/>
        <v>159</v>
      </c>
      <c r="L18" s="7">
        <f t="shared" si="0"/>
        <v>186400</v>
      </c>
      <c r="M18" s="7">
        <f t="shared" si="0"/>
        <v>3366.6666666666665</v>
      </c>
      <c r="N18" s="7">
        <f t="shared" si="0"/>
        <v>217600</v>
      </c>
      <c r="O18" s="7">
        <f t="shared" si="0"/>
        <v>3833.3333333333335</v>
      </c>
      <c r="P18" s="8" t="s">
        <v>63</v>
      </c>
      <c r="Q18" s="8">
        <f>Q73</f>
        <v>1400</v>
      </c>
      <c r="R18" s="7">
        <f>R73</f>
        <v>103</v>
      </c>
      <c r="S18" s="62"/>
      <c r="T18" s="6"/>
    </row>
    <row r="19" spans="1:20" x14ac:dyDescent="0.3">
      <c r="A19" s="6">
        <v>2</v>
      </c>
      <c r="B19" s="6" t="s">
        <v>48</v>
      </c>
      <c r="C19" s="13">
        <f>C117</f>
        <v>2492</v>
      </c>
      <c r="D19" s="38">
        <f>D117</f>
        <v>0</v>
      </c>
      <c r="E19" s="13">
        <f t="shared" ref="E19:K19" si="1">E117</f>
        <v>0</v>
      </c>
      <c r="F19" s="3">
        <f t="shared" si="1"/>
        <v>17</v>
      </c>
      <c r="G19" s="13">
        <f t="shared" si="1"/>
        <v>2475</v>
      </c>
      <c r="H19" s="13">
        <f t="shared" si="1"/>
        <v>365</v>
      </c>
      <c r="I19" s="13">
        <f t="shared" si="1"/>
        <v>2082</v>
      </c>
      <c r="J19" s="13">
        <f t="shared" si="1"/>
        <v>28</v>
      </c>
      <c r="K19" s="13">
        <f t="shared" si="1"/>
        <v>2475</v>
      </c>
      <c r="L19" s="7">
        <f>L117</f>
        <v>1446800</v>
      </c>
      <c r="M19" s="13">
        <f>M117</f>
        <v>695</v>
      </c>
      <c r="N19" s="7">
        <f>N117</f>
        <v>1471550</v>
      </c>
      <c r="O19" s="7">
        <f>O117</f>
        <v>705</v>
      </c>
      <c r="P19" s="8" t="s">
        <v>64</v>
      </c>
      <c r="Q19" s="8">
        <f>Q117</f>
        <v>8000</v>
      </c>
      <c r="R19" s="7">
        <f>R117</f>
        <v>1839</v>
      </c>
      <c r="S19" s="62"/>
      <c r="T19" s="6"/>
    </row>
    <row r="20" spans="1:20" x14ac:dyDescent="0.3">
      <c r="A20" s="6">
        <v>3</v>
      </c>
      <c r="B20" s="6" t="s">
        <v>49</v>
      </c>
      <c r="C20" s="13">
        <f>C157</f>
        <v>2902.19</v>
      </c>
      <c r="D20" s="3">
        <v>0</v>
      </c>
      <c r="E20" s="13">
        <f t="shared" ref="E20:K20" si="2">E157</f>
        <v>0</v>
      </c>
      <c r="F20" s="3">
        <f t="shared" si="2"/>
        <v>0</v>
      </c>
      <c r="G20" s="13">
        <f t="shared" si="2"/>
        <v>2902.19</v>
      </c>
      <c r="H20" s="13">
        <f t="shared" si="2"/>
        <v>851.5</v>
      </c>
      <c r="I20" s="13">
        <f t="shared" si="2"/>
        <v>1991.69</v>
      </c>
      <c r="J20" s="13">
        <f t="shared" si="2"/>
        <v>59</v>
      </c>
      <c r="K20" s="13">
        <f t="shared" si="2"/>
        <v>2902.19</v>
      </c>
      <c r="L20" s="7">
        <f>L157</f>
        <v>1294599</v>
      </c>
      <c r="M20" s="13">
        <f>M157</f>
        <v>650</v>
      </c>
      <c r="N20" s="7">
        <f>N157</f>
        <v>995845</v>
      </c>
      <c r="O20" s="7">
        <f>O157</f>
        <v>500</v>
      </c>
      <c r="P20" s="8" t="s">
        <v>65</v>
      </c>
      <c r="Q20" s="8">
        <f>Q157</f>
        <v>37000</v>
      </c>
      <c r="R20" s="7">
        <f>R157</f>
        <v>1329</v>
      </c>
      <c r="S20" s="62"/>
      <c r="T20" s="6"/>
    </row>
    <row r="21" spans="1:20" x14ac:dyDescent="0.3">
      <c r="A21" s="6">
        <v>4</v>
      </c>
      <c r="B21" s="6" t="s">
        <v>50</v>
      </c>
      <c r="C21" s="3">
        <v>0</v>
      </c>
      <c r="D21" s="3">
        <v>0</v>
      </c>
      <c r="E21" s="3">
        <v>0</v>
      </c>
      <c r="F21" s="3">
        <v>0</v>
      </c>
      <c r="G21" s="3">
        <v>0</v>
      </c>
      <c r="H21" s="3">
        <v>0</v>
      </c>
      <c r="I21" s="3">
        <v>0</v>
      </c>
      <c r="J21" s="3">
        <v>0</v>
      </c>
      <c r="K21" s="3">
        <v>0</v>
      </c>
      <c r="L21" s="3">
        <v>0</v>
      </c>
      <c r="M21" s="3">
        <v>0</v>
      </c>
      <c r="N21" s="3">
        <v>0</v>
      </c>
      <c r="O21" s="3">
        <v>0</v>
      </c>
      <c r="P21" s="8" t="s">
        <v>65</v>
      </c>
      <c r="Q21" s="8"/>
      <c r="R21" s="3">
        <v>0</v>
      </c>
      <c r="S21" s="62"/>
      <c r="T21" s="6"/>
    </row>
    <row r="22" spans="1:20" x14ac:dyDescent="0.3">
      <c r="A22" s="6">
        <v>5</v>
      </c>
      <c r="B22" s="6" t="s">
        <v>51</v>
      </c>
      <c r="C22" s="13">
        <f>C198</f>
        <v>7</v>
      </c>
      <c r="D22" s="3">
        <f>D198</f>
        <v>0</v>
      </c>
      <c r="E22" s="3">
        <f>E198</f>
        <v>0</v>
      </c>
      <c r="F22" s="3">
        <f>F198</f>
        <v>0</v>
      </c>
      <c r="G22" s="13">
        <f t="shared" ref="G22:O22" si="3">G198</f>
        <v>7</v>
      </c>
      <c r="H22" s="13">
        <f t="shared" si="3"/>
        <v>0</v>
      </c>
      <c r="I22" s="13">
        <f t="shared" si="3"/>
        <v>7</v>
      </c>
      <c r="J22" s="13">
        <f t="shared" si="3"/>
        <v>0</v>
      </c>
      <c r="K22" s="13">
        <f t="shared" si="3"/>
        <v>7</v>
      </c>
      <c r="L22" s="7">
        <f t="shared" si="3"/>
        <v>4710</v>
      </c>
      <c r="M22" s="13">
        <f t="shared" si="3"/>
        <v>667.77777777777783</v>
      </c>
      <c r="N22" s="7">
        <f t="shared" si="3"/>
        <v>3850</v>
      </c>
      <c r="O22" s="7">
        <f t="shared" si="3"/>
        <v>550</v>
      </c>
      <c r="P22" s="8" t="s">
        <v>66</v>
      </c>
      <c r="Q22" s="8">
        <f>Q198</f>
        <v>18000</v>
      </c>
      <c r="R22" s="7">
        <f>R198</f>
        <v>21</v>
      </c>
      <c r="S22" s="62"/>
      <c r="T22" s="6"/>
    </row>
    <row r="23" spans="1:20" x14ac:dyDescent="0.3">
      <c r="A23" s="6">
        <v>6</v>
      </c>
      <c r="B23" s="6" t="s">
        <v>52</v>
      </c>
      <c r="C23" s="13">
        <f>C242</f>
        <v>94.5</v>
      </c>
      <c r="D23" s="13">
        <f t="shared" ref="D23:K23" si="4">D242</f>
        <v>0</v>
      </c>
      <c r="E23" s="13">
        <f t="shared" si="4"/>
        <v>0</v>
      </c>
      <c r="F23" s="13">
        <f t="shared" si="4"/>
        <v>0</v>
      </c>
      <c r="G23" s="13">
        <f t="shared" si="4"/>
        <v>94.5</v>
      </c>
      <c r="H23" s="13">
        <f t="shared" si="4"/>
        <v>43</v>
      </c>
      <c r="I23" s="13">
        <f t="shared" si="4"/>
        <v>45</v>
      </c>
      <c r="J23" s="13">
        <f t="shared" si="4"/>
        <v>6.5</v>
      </c>
      <c r="K23" s="13">
        <f t="shared" si="4"/>
        <v>94.5</v>
      </c>
      <c r="L23" s="7">
        <f>L242</f>
        <v>42810</v>
      </c>
      <c r="M23" s="13">
        <f>M242</f>
        <v>955</v>
      </c>
      <c r="N23" s="7">
        <f>N242</f>
        <v>43020</v>
      </c>
      <c r="O23" s="7">
        <f>O242</f>
        <v>957</v>
      </c>
      <c r="P23" s="8" t="s">
        <v>67</v>
      </c>
      <c r="Q23" s="8">
        <f>Q242</f>
        <v>3000</v>
      </c>
      <c r="R23" s="7">
        <f>R242</f>
        <v>182</v>
      </c>
      <c r="S23" s="62"/>
      <c r="T23" s="6"/>
    </row>
    <row r="24" spans="1:20" x14ac:dyDescent="0.3">
      <c r="A24" s="6">
        <v>7</v>
      </c>
      <c r="B24" s="6" t="s">
        <v>53</v>
      </c>
      <c r="C24" s="37">
        <f>C365</f>
        <v>4.25</v>
      </c>
      <c r="D24" s="3">
        <v>0</v>
      </c>
      <c r="E24" s="320">
        <f>E365</f>
        <v>0</v>
      </c>
      <c r="F24" s="6"/>
      <c r="G24" s="37">
        <f>G365</f>
        <v>4.25</v>
      </c>
      <c r="H24" s="37">
        <f>H365</f>
        <v>4.25</v>
      </c>
      <c r="I24" s="3">
        <v>0</v>
      </c>
      <c r="J24" s="6"/>
      <c r="K24" s="37">
        <f>K365</f>
        <v>4.25</v>
      </c>
      <c r="L24" s="7">
        <f>L365</f>
        <v>0</v>
      </c>
      <c r="M24" s="13">
        <f>M365</f>
        <v>0</v>
      </c>
      <c r="N24" s="7">
        <f>N365</f>
        <v>0</v>
      </c>
      <c r="O24" s="7">
        <f>O365</f>
        <v>0</v>
      </c>
      <c r="P24" s="8" t="s">
        <v>68</v>
      </c>
      <c r="Q24" s="8">
        <f>Q365</f>
        <v>40000</v>
      </c>
      <c r="R24" s="7">
        <f>R365</f>
        <v>48</v>
      </c>
      <c r="S24" s="62"/>
      <c r="T24" s="6"/>
    </row>
    <row r="25" spans="1:20" x14ac:dyDescent="0.3">
      <c r="A25" s="6">
        <v>8</v>
      </c>
      <c r="B25" s="6" t="s">
        <v>54</v>
      </c>
      <c r="C25" s="3">
        <v>0</v>
      </c>
      <c r="D25" s="3">
        <v>0</v>
      </c>
      <c r="E25" s="3">
        <v>0</v>
      </c>
      <c r="F25" s="3">
        <v>0</v>
      </c>
      <c r="G25" s="3">
        <v>0</v>
      </c>
      <c r="H25" s="3">
        <v>0</v>
      </c>
      <c r="I25" s="3">
        <v>0</v>
      </c>
      <c r="J25" s="3">
        <v>0</v>
      </c>
      <c r="K25" s="3">
        <v>0</v>
      </c>
      <c r="L25" s="3">
        <v>0</v>
      </c>
      <c r="M25" s="3">
        <v>0</v>
      </c>
      <c r="N25" s="3">
        <v>0</v>
      </c>
      <c r="O25" s="3">
        <v>0</v>
      </c>
      <c r="P25" s="8" t="s">
        <v>69</v>
      </c>
      <c r="Q25" s="8"/>
      <c r="R25" s="3">
        <v>0</v>
      </c>
      <c r="S25" s="62"/>
      <c r="T25" s="6"/>
    </row>
    <row r="26" spans="1:20" x14ac:dyDescent="0.3">
      <c r="A26" s="6">
        <v>9</v>
      </c>
      <c r="B26" s="6" t="s">
        <v>55</v>
      </c>
      <c r="C26" s="39">
        <f t="shared" ref="C26:I26" si="5">C283</f>
        <v>42.85</v>
      </c>
      <c r="D26" s="3">
        <f t="shared" si="5"/>
        <v>0</v>
      </c>
      <c r="E26" s="38">
        <f t="shared" si="5"/>
        <v>0</v>
      </c>
      <c r="F26" s="3">
        <f t="shared" si="5"/>
        <v>0</v>
      </c>
      <c r="G26" s="39">
        <f t="shared" si="5"/>
        <v>42.85</v>
      </c>
      <c r="H26" s="40">
        <f t="shared" si="5"/>
        <v>23.35</v>
      </c>
      <c r="I26" s="40">
        <f t="shared" si="5"/>
        <v>19.5</v>
      </c>
      <c r="J26" s="3">
        <v>0</v>
      </c>
      <c r="K26" s="39">
        <f>K283</f>
        <v>42.85</v>
      </c>
      <c r="L26" s="7">
        <f>L283</f>
        <v>27600</v>
      </c>
      <c r="M26" s="13">
        <f>M283</f>
        <v>1400</v>
      </c>
      <c r="N26" s="7">
        <f>N283</f>
        <v>27600</v>
      </c>
      <c r="O26" s="7">
        <f>O283</f>
        <v>1400</v>
      </c>
      <c r="P26" s="8" t="s">
        <v>70</v>
      </c>
      <c r="Q26" s="8">
        <f>Q283</f>
        <v>14000</v>
      </c>
      <c r="R26" s="7">
        <f>R283</f>
        <v>170</v>
      </c>
      <c r="S26" s="62"/>
      <c r="T26" s="6"/>
    </row>
    <row r="27" spans="1:20" x14ac:dyDescent="0.3">
      <c r="A27" s="6">
        <v>10</v>
      </c>
      <c r="B27" s="6" t="s">
        <v>56</v>
      </c>
      <c r="C27" s="3">
        <v>0</v>
      </c>
      <c r="D27" s="3">
        <v>0</v>
      </c>
      <c r="E27" s="3">
        <v>0</v>
      </c>
      <c r="F27" s="3">
        <v>0</v>
      </c>
      <c r="G27" s="3">
        <v>0</v>
      </c>
      <c r="H27" s="3">
        <v>0</v>
      </c>
      <c r="I27" s="3">
        <v>0</v>
      </c>
      <c r="J27" s="3">
        <v>0</v>
      </c>
      <c r="K27" s="3">
        <v>0</v>
      </c>
      <c r="L27" s="7"/>
      <c r="M27" s="13"/>
      <c r="N27" s="7"/>
      <c r="O27" s="7"/>
      <c r="P27" s="8" t="s">
        <v>71</v>
      </c>
      <c r="Q27" s="8"/>
      <c r="R27" s="3">
        <v>0</v>
      </c>
      <c r="S27" s="62"/>
      <c r="T27" s="6"/>
    </row>
    <row r="28" spans="1:20" x14ac:dyDescent="0.3">
      <c r="A28" s="6">
        <v>11</v>
      </c>
      <c r="B28" s="6" t="s">
        <v>57</v>
      </c>
      <c r="C28" s="40">
        <f>C324</f>
        <v>38</v>
      </c>
      <c r="D28" s="3">
        <v>0</v>
      </c>
      <c r="E28" s="3">
        <f>E324</f>
        <v>0</v>
      </c>
      <c r="F28" s="3">
        <f>F324</f>
        <v>0</v>
      </c>
      <c r="G28" s="40">
        <f>G324</f>
        <v>38</v>
      </c>
      <c r="H28" s="40">
        <f>H324</f>
        <v>14</v>
      </c>
      <c r="I28" s="40">
        <f>I324</f>
        <v>24</v>
      </c>
      <c r="J28" s="40"/>
      <c r="K28" s="40">
        <f t="shared" ref="K28:R28" si="6">K324</f>
        <v>38</v>
      </c>
      <c r="L28" s="7">
        <f t="shared" si="6"/>
        <v>5690</v>
      </c>
      <c r="M28" s="13">
        <f t="shared" si="6"/>
        <v>236</v>
      </c>
      <c r="N28" s="7">
        <f t="shared" si="6"/>
        <v>5690</v>
      </c>
      <c r="O28" s="7">
        <f t="shared" si="6"/>
        <v>236</v>
      </c>
      <c r="P28" s="78" t="str">
        <f t="shared" si="6"/>
        <v>Biji Kering</v>
      </c>
      <c r="Q28" s="404">
        <f>Q324</f>
        <v>8000</v>
      </c>
      <c r="R28" s="7">
        <f t="shared" si="6"/>
        <v>186</v>
      </c>
      <c r="S28" s="62"/>
      <c r="T28" s="6"/>
    </row>
    <row r="29" spans="1:20" x14ac:dyDescent="0.3">
      <c r="A29" s="6">
        <v>12</v>
      </c>
      <c r="B29" s="6" t="s">
        <v>58</v>
      </c>
      <c r="C29" s="3">
        <v>0</v>
      </c>
      <c r="D29" s="3">
        <v>0</v>
      </c>
      <c r="E29" s="3">
        <v>0</v>
      </c>
      <c r="F29" s="3">
        <v>0</v>
      </c>
      <c r="G29" s="3">
        <v>0</v>
      </c>
      <c r="H29" s="3">
        <v>0</v>
      </c>
      <c r="I29" s="3">
        <v>0</v>
      </c>
      <c r="J29" s="3">
        <v>0</v>
      </c>
      <c r="K29" s="3">
        <v>0</v>
      </c>
      <c r="L29" s="3">
        <v>0</v>
      </c>
      <c r="M29" s="3">
        <v>0</v>
      </c>
      <c r="N29" s="3">
        <v>0</v>
      </c>
      <c r="O29" s="3">
        <v>0</v>
      </c>
      <c r="P29" s="8" t="s">
        <v>72</v>
      </c>
      <c r="Q29" s="8"/>
      <c r="R29" s="3">
        <v>0</v>
      </c>
      <c r="S29" s="62"/>
      <c r="T29" s="6"/>
    </row>
    <row r="30" spans="1:20" x14ac:dyDescent="0.3">
      <c r="A30" s="6">
        <v>13</v>
      </c>
      <c r="B30" s="6" t="s">
        <v>59</v>
      </c>
      <c r="C30" s="3">
        <v>0</v>
      </c>
      <c r="D30" s="3">
        <v>0</v>
      </c>
      <c r="E30" s="3">
        <v>0</v>
      </c>
      <c r="F30" s="3">
        <v>0</v>
      </c>
      <c r="G30" s="3">
        <v>0</v>
      </c>
      <c r="H30" s="3">
        <v>0</v>
      </c>
      <c r="I30" s="3">
        <v>0</v>
      </c>
      <c r="J30" s="3">
        <v>0</v>
      </c>
      <c r="K30" s="3">
        <v>0</v>
      </c>
      <c r="L30" s="3">
        <v>0</v>
      </c>
      <c r="M30" s="3">
        <v>0</v>
      </c>
      <c r="N30" s="3">
        <v>0</v>
      </c>
      <c r="O30" s="3">
        <v>0</v>
      </c>
      <c r="P30" s="8" t="s">
        <v>73</v>
      </c>
      <c r="Q30" s="8"/>
      <c r="R30" s="3">
        <v>0</v>
      </c>
      <c r="S30" s="6"/>
      <c r="T30" s="6"/>
    </row>
    <row r="31" spans="1:20" x14ac:dyDescent="0.3">
      <c r="A31" s="6">
        <v>14</v>
      </c>
      <c r="B31" s="6" t="s">
        <v>60</v>
      </c>
      <c r="C31" s="3">
        <v>0</v>
      </c>
      <c r="D31" s="3">
        <v>0</v>
      </c>
      <c r="E31" s="3">
        <v>0</v>
      </c>
      <c r="F31" s="3">
        <v>0</v>
      </c>
      <c r="G31" s="3">
        <v>0</v>
      </c>
      <c r="H31" s="3">
        <v>0</v>
      </c>
      <c r="I31" s="3">
        <v>0</v>
      </c>
      <c r="J31" s="3">
        <v>0</v>
      </c>
      <c r="K31" s="3">
        <v>0</v>
      </c>
      <c r="L31" s="3">
        <v>0</v>
      </c>
      <c r="M31" s="3">
        <v>0</v>
      </c>
      <c r="N31" s="3">
        <v>0</v>
      </c>
      <c r="O31" s="3">
        <v>0</v>
      </c>
      <c r="P31" s="8" t="s">
        <v>74</v>
      </c>
      <c r="Q31" s="8"/>
      <c r="R31" s="3">
        <v>0</v>
      </c>
      <c r="S31" s="6"/>
      <c r="T31" s="6"/>
    </row>
    <row r="32" spans="1:20" x14ac:dyDescent="0.3">
      <c r="A32" s="6">
        <v>15</v>
      </c>
      <c r="B32" s="6" t="s">
        <v>61</v>
      </c>
      <c r="C32" s="3">
        <v>0</v>
      </c>
      <c r="D32" s="3">
        <v>0</v>
      </c>
      <c r="E32" s="3">
        <v>0</v>
      </c>
      <c r="F32" s="3">
        <v>0</v>
      </c>
      <c r="G32" s="3">
        <v>0</v>
      </c>
      <c r="H32" s="3">
        <v>0</v>
      </c>
      <c r="I32" s="3">
        <v>0</v>
      </c>
      <c r="J32" s="3">
        <v>0</v>
      </c>
      <c r="K32" s="3">
        <v>0</v>
      </c>
      <c r="L32" s="3">
        <v>0</v>
      </c>
      <c r="M32" s="3">
        <v>0</v>
      </c>
      <c r="N32" s="3">
        <v>0</v>
      </c>
      <c r="O32" s="3">
        <v>0</v>
      </c>
      <c r="P32" s="8" t="s">
        <v>75</v>
      </c>
      <c r="Q32" s="8"/>
      <c r="R32" s="3">
        <v>0</v>
      </c>
      <c r="S32" s="6"/>
      <c r="T32" s="6"/>
    </row>
    <row r="33" spans="1:20" x14ac:dyDescent="0.3">
      <c r="A33" s="6">
        <v>16</v>
      </c>
      <c r="B33" s="6" t="s">
        <v>62</v>
      </c>
      <c r="C33" s="3">
        <v>0</v>
      </c>
      <c r="D33" s="3">
        <v>0</v>
      </c>
      <c r="E33" s="3">
        <v>0</v>
      </c>
      <c r="F33" s="3">
        <v>0</v>
      </c>
      <c r="G33" s="3">
        <v>0</v>
      </c>
      <c r="H33" s="3">
        <v>0</v>
      </c>
      <c r="I33" s="3">
        <v>0</v>
      </c>
      <c r="J33" s="3">
        <v>0</v>
      </c>
      <c r="K33" s="3">
        <v>0</v>
      </c>
      <c r="L33" s="3">
        <v>0</v>
      </c>
      <c r="M33" s="3">
        <v>0</v>
      </c>
      <c r="N33" s="3">
        <v>0</v>
      </c>
      <c r="O33" s="3">
        <v>0</v>
      </c>
      <c r="P33" s="8" t="s">
        <v>66</v>
      </c>
      <c r="Q33" s="8"/>
      <c r="R33" s="3">
        <v>0</v>
      </c>
      <c r="S33" s="6"/>
      <c r="T33" s="6"/>
    </row>
    <row r="34" spans="1:20" x14ac:dyDescent="0.3">
      <c r="A34" s="6"/>
      <c r="B34" s="41" t="s">
        <v>3</v>
      </c>
      <c r="C34" s="47"/>
      <c r="D34" s="47"/>
      <c r="E34" s="47"/>
      <c r="F34" s="47"/>
      <c r="G34" s="47"/>
      <c r="H34" s="47"/>
      <c r="I34" s="47"/>
      <c r="J34" s="47"/>
      <c r="K34" s="47">
        <f>SUM(K18:K33)</f>
        <v>5722.7900000000009</v>
      </c>
      <c r="L34" s="65"/>
      <c r="M34" s="47"/>
      <c r="N34" s="47"/>
      <c r="O34" s="6"/>
      <c r="P34" s="8"/>
      <c r="Q34" s="8"/>
      <c r="R34" s="6"/>
      <c r="S34" s="6"/>
      <c r="T34" s="6"/>
    </row>
    <row r="36" spans="1:20" x14ac:dyDescent="0.3">
      <c r="A36" s="16" t="s">
        <v>46</v>
      </c>
      <c r="O36" s="419" t="s">
        <v>470</v>
      </c>
      <c r="P36" s="419"/>
      <c r="Q36" s="419"/>
      <c r="R36" s="419"/>
      <c r="S36" s="419"/>
      <c r="T36" s="419"/>
    </row>
    <row r="37" spans="1:20" x14ac:dyDescent="0.3">
      <c r="O37" s="419" t="s">
        <v>2</v>
      </c>
      <c r="P37" s="419"/>
      <c r="Q37" s="419"/>
      <c r="R37" s="419"/>
      <c r="S37" s="419"/>
      <c r="T37" s="419"/>
    </row>
    <row r="40" spans="1:20" x14ac:dyDescent="0.3">
      <c r="O40" s="428" t="s">
        <v>320</v>
      </c>
      <c r="P40" s="428"/>
      <c r="Q40" s="428"/>
      <c r="R40" s="428"/>
      <c r="S40" s="428"/>
      <c r="T40" s="428"/>
    </row>
    <row r="41" spans="1:20" x14ac:dyDescent="0.3">
      <c r="O41" s="419" t="s">
        <v>321</v>
      </c>
      <c r="P41" s="419"/>
      <c r="Q41" s="419"/>
      <c r="R41" s="419"/>
      <c r="S41" s="419"/>
      <c r="T41" s="419"/>
    </row>
    <row r="44" spans="1:20" x14ac:dyDescent="0.3">
      <c r="A44" s="16" t="s">
        <v>96</v>
      </c>
    </row>
    <row r="45" spans="1:20" x14ac:dyDescent="0.3">
      <c r="L45" s="17"/>
    </row>
    <row r="46" spans="1:20" x14ac:dyDescent="0.3">
      <c r="A46" s="441" t="s">
        <v>93</v>
      </c>
      <c r="B46" s="460"/>
      <c r="C46" s="460"/>
      <c r="D46" s="460"/>
      <c r="E46" s="460"/>
      <c r="F46" s="460"/>
      <c r="G46" s="460"/>
      <c r="H46" s="460"/>
      <c r="I46" s="460"/>
      <c r="J46" s="460"/>
      <c r="K46" s="460"/>
      <c r="L46" s="460"/>
      <c r="M46" s="460"/>
      <c r="N46" s="460"/>
      <c r="O46" s="460"/>
      <c r="P46" s="460"/>
      <c r="Q46" s="460"/>
      <c r="R46" s="460"/>
      <c r="S46" s="460"/>
      <c r="T46" s="447"/>
    </row>
    <row r="47" spans="1:20" x14ac:dyDescent="0.3">
      <c r="A47" s="444" t="s">
        <v>4</v>
      </c>
      <c r="B47" s="461"/>
      <c r="C47" s="461"/>
      <c r="D47" s="461"/>
      <c r="E47" s="461"/>
      <c r="F47" s="461"/>
      <c r="G47" s="461"/>
      <c r="H47" s="461"/>
      <c r="I47" s="461"/>
      <c r="J47" s="461"/>
      <c r="K47" s="461"/>
      <c r="L47" s="461"/>
      <c r="M47" s="461"/>
      <c r="N47" s="461"/>
      <c r="O47" s="461"/>
      <c r="P47" s="461"/>
      <c r="Q47" s="461"/>
      <c r="R47" s="461"/>
      <c r="S47" s="461"/>
      <c r="T47" s="445"/>
    </row>
    <row r="48" spans="1:20" x14ac:dyDescent="0.3">
      <c r="N48" s="18"/>
    </row>
    <row r="49" spans="1:21" x14ac:dyDescent="0.3">
      <c r="A49" s="19" t="s">
        <v>5</v>
      </c>
      <c r="B49" s="19"/>
      <c r="C49" s="19" t="s">
        <v>40</v>
      </c>
      <c r="D49" s="19"/>
      <c r="L49" s="20"/>
      <c r="N49" s="20"/>
      <c r="Q49" s="347" t="s">
        <v>42</v>
      </c>
      <c r="S49" s="16" t="str">
        <f>S6</f>
        <v>: 2023</v>
      </c>
    </row>
    <row r="50" spans="1:21" x14ac:dyDescent="0.3">
      <c r="A50" s="16" t="s">
        <v>9</v>
      </c>
      <c r="C50" s="16" t="str">
        <f>C6</f>
        <v>: SINDANG BELITI ILIR</v>
      </c>
      <c r="Q50" s="347" t="s">
        <v>43</v>
      </c>
      <c r="S50" s="16" t="s">
        <v>45</v>
      </c>
    </row>
    <row r="51" spans="1:21" x14ac:dyDescent="0.3">
      <c r="A51" s="16" t="s">
        <v>6</v>
      </c>
      <c r="C51" s="16" t="s">
        <v>99</v>
      </c>
      <c r="Q51" s="347" t="s">
        <v>44</v>
      </c>
      <c r="S51" s="16" t="str">
        <f>S8</f>
        <v>: IV ( Empat )</v>
      </c>
    </row>
    <row r="52" spans="1:21" x14ac:dyDescent="0.3">
      <c r="A52" s="16" t="s">
        <v>7</v>
      </c>
      <c r="C52" s="16" t="s">
        <v>41</v>
      </c>
    </row>
    <row r="54" spans="1:21" x14ac:dyDescent="0.3">
      <c r="A54" s="424" t="s">
        <v>8</v>
      </c>
      <c r="B54" s="424" t="s">
        <v>91</v>
      </c>
      <c r="C54" s="22" t="s">
        <v>10</v>
      </c>
      <c r="D54" s="433" t="s">
        <v>15</v>
      </c>
      <c r="E54" s="422"/>
      <c r="F54" s="422"/>
      <c r="G54" s="422"/>
      <c r="H54" s="422"/>
      <c r="I54" s="422"/>
      <c r="J54" s="422"/>
      <c r="K54" s="423"/>
      <c r="L54" s="431" t="s">
        <v>28</v>
      </c>
      <c r="M54" s="432"/>
      <c r="N54" s="431" t="s">
        <v>28</v>
      </c>
      <c r="O54" s="432"/>
      <c r="P54" s="22"/>
      <c r="Q54" s="381"/>
      <c r="R54" s="421" t="s">
        <v>35</v>
      </c>
      <c r="S54" s="427"/>
      <c r="T54" s="424" t="s">
        <v>39</v>
      </c>
    </row>
    <row r="55" spans="1:21" x14ac:dyDescent="0.3">
      <c r="A55" s="425"/>
      <c r="B55" s="425"/>
      <c r="C55" s="24" t="s">
        <v>11</v>
      </c>
      <c r="D55" s="421" t="s">
        <v>16</v>
      </c>
      <c r="E55" s="422"/>
      <c r="F55" s="422"/>
      <c r="G55" s="423"/>
      <c r="H55" s="433" t="s">
        <v>23</v>
      </c>
      <c r="I55" s="422"/>
      <c r="J55" s="422"/>
      <c r="K55" s="423"/>
      <c r="L55" s="434" t="s">
        <v>29</v>
      </c>
      <c r="M55" s="435"/>
      <c r="N55" s="434" t="s">
        <v>29</v>
      </c>
      <c r="O55" s="435"/>
      <c r="P55" s="24"/>
      <c r="Q55" s="26" t="s">
        <v>416</v>
      </c>
      <c r="R55" s="429" t="s">
        <v>36</v>
      </c>
      <c r="S55" s="430"/>
      <c r="T55" s="425"/>
    </row>
    <row r="56" spans="1:21" x14ac:dyDescent="0.3">
      <c r="A56" s="425"/>
      <c r="B56" s="425"/>
      <c r="C56" s="26" t="s">
        <v>12</v>
      </c>
      <c r="D56" s="23"/>
      <c r="E56" s="27"/>
      <c r="F56" s="23"/>
      <c r="G56" s="23"/>
      <c r="H56" s="23"/>
      <c r="I56" s="23"/>
      <c r="J56" s="23"/>
      <c r="K56" s="23"/>
      <c r="L56" s="421" t="s">
        <v>30</v>
      </c>
      <c r="M56" s="427"/>
      <c r="N56" s="421" t="s">
        <v>30</v>
      </c>
      <c r="O56" s="427"/>
      <c r="P56" s="24" t="s">
        <v>34</v>
      </c>
      <c r="Q56" s="24" t="s">
        <v>417</v>
      </c>
      <c r="R56" s="22"/>
      <c r="S56" s="22"/>
      <c r="T56" s="425"/>
    </row>
    <row r="57" spans="1:21" x14ac:dyDescent="0.3">
      <c r="A57" s="425"/>
      <c r="B57" s="425"/>
      <c r="C57" s="26" t="s">
        <v>13</v>
      </c>
      <c r="D57" s="24" t="s">
        <v>17</v>
      </c>
      <c r="E57" s="28" t="s">
        <v>17</v>
      </c>
      <c r="F57" s="24" t="s">
        <v>20</v>
      </c>
      <c r="G57" s="24" t="s">
        <v>22</v>
      </c>
      <c r="H57" s="24" t="s">
        <v>24</v>
      </c>
      <c r="I57" s="24" t="s">
        <v>25</v>
      </c>
      <c r="J57" s="24" t="s">
        <v>26</v>
      </c>
      <c r="K57" s="24" t="s">
        <v>22</v>
      </c>
      <c r="L57" s="429" t="s">
        <v>14</v>
      </c>
      <c r="M57" s="430"/>
      <c r="N57" s="429" t="s">
        <v>33</v>
      </c>
      <c r="O57" s="430"/>
      <c r="P57" s="24" t="s">
        <v>28</v>
      </c>
      <c r="Q57" s="24" t="s">
        <v>418</v>
      </c>
      <c r="R57" s="24" t="s">
        <v>37</v>
      </c>
      <c r="S57" s="24" t="s">
        <v>38</v>
      </c>
      <c r="T57" s="425"/>
    </row>
    <row r="58" spans="1:21" x14ac:dyDescent="0.3">
      <c r="A58" s="425"/>
      <c r="B58" s="425"/>
      <c r="C58" s="26" t="s">
        <v>14</v>
      </c>
      <c r="D58" s="24" t="s">
        <v>18</v>
      </c>
      <c r="E58" s="28" t="s">
        <v>19</v>
      </c>
      <c r="F58" s="24" t="s">
        <v>21</v>
      </c>
      <c r="G58" s="24"/>
      <c r="H58" s="24"/>
      <c r="I58" s="24"/>
      <c r="J58" s="24" t="s">
        <v>27</v>
      </c>
      <c r="K58" s="24"/>
      <c r="L58" s="22" t="s">
        <v>22</v>
      </c>
      <c r="M58" s="22" t="s">
        <v>31</v>
      </c>
      <c r="N58" s="22" t="s">
        <v>22</v>
      </c>
      <c r="O58" s="22" t="s">
        <v>31</v>
      </c>
      <c r="P58" s="24"/>
      <c r="Q58" s="24"/>
      <c r="R58" s="25"/>
      <c r="S58" s="25"/>
      <c r="T58" s="425"/>
    </row>
    <row r="59" spans="1:21" x14ac:dyDescent="0.3">
      <c r="A59" s="426"/>
      <c r="B59" s="426"/>
      <c r="C59" s="29"/>
      <c r="D59" s="30"/>
      <c r="E59" s="31"/>
      <c r="F59" s="30"/>
      <c r="G59" s="30"/>
      <c r="H59" s="30"/>
      <c r="I59" s="30"/>
      <c r="J59" s="30"/>
      <c r="K59" s="30"/>
      <c r="L59" s="32" t="s">
        <v>29</v>
      </c>
      <c r="M59" s="33" t="s">
        <v>32</v>
      </c>
      <c r="N59" s="32" t="s">
        <v>29</v>
      </c>
      <c r="O59" s="33" t="s">
        <v>32</v>
      </c>
      <c r="P59" s="33"/>
      <c r="Q59" s="33"/>
      <c r="R59" s="30"/>
      <c r="S59" s="30"/>
      <c r="T59" s="426"/>
    </row>
    <row r="60" spans="1:21" x14ac:dyDescent="0.3">
      <c r="A60" s="8">
        <v>1</v>
      </c>
      <c r="B60" s="8">
        <v>2</v>
      </c>
      <c r="C60" s="8">
        <v>3</v>
      </c>
      <c r="D60" s="8">
        <v>4</v>
      </c>
      <c r="E60" s="8">
        <v>5</v>
      </c>
      <c r="F60" s="8">
        <v>6</v>
      </c>
      <c r="G60" s="8" t="s">
        <v>0</v>
      </c>
      <c r="H60" s="8">
        <v>8</v>
      </c>
      <c r="I60" s="8">
        <v>9</v>
      </c>
      <c r="J60" s="8">
        <v>10</v>
      </c>
      <c r="K60" s="8" t="s">
        <v>1</v>
      </c>
      <c r="L60" s="8">
        <v>12</v>
      </c>
      <c r="M60" s="8">
        <v>13</v>
      </c>
      <c r="N60" s="8">
        <v>14</v>
      </c>
      <c r="O60" s="8">
        <v>15</v>
      </c>
      <c r="P60" s="8">
        <v>16</v>
      </c>
      <c r="Q60" s="8"/>
      <c r="R60" s="8">
        <v>17</v>
      </c>
      <c r="S60" s="8">
        <v>18</v>
      </c>
      <c r="T60" s="8">
        <v>19</v>
      </c>
    </row>
    <row r="61" spans="1:21" x14ac:dyDescent="0.3">
      <c r="A61" s="6"/>
      <c r="B61" s="6"/>
      <c r="C61" s="6"/>
      <c r="D61" s="6"/>
      <c r="E61" s="23"/>
      <c r="F61" s="6"/>
      <c r="G61" s="6"/>
      <c r="H61" s="6"/>
      <c r="I61" s="6"/>
      <c r="J61" s="6"/>
      <c r="K61" s="6"/>
      <c r="L61" s="6"/>
      <c r="M61" s="6"/>
      <c r="N61" s="6"/>
      <c r="O61" s="7"/>
      <c r="P61" s="8"/>
      <c r="Q61" s="8"/>
      <c r="R61" s="6"/>
      <c r="S61" s="6"/>
      <c r="T61" s="6"/>
    </row>
    <row r="62" spans="1:21" x14ac:dyDescent="0.3">
      <c r="A62" s="8">
        <v>1</v>
      </c>
      <c r="B62" s="67" t="s">
        <v>256</v>
      </c>
      <c r="C62" s="133">
        <v>11</v>
      </c>
      <c r="D62" s="407">
        <v>0</v>
      </c>
      <c r="E62" s="409">
        <v>3</v>
      </c>
      <c r="F62" s="408">
        <v>0</v>
      </c>
      <c r="G62" s="13">
        <f t="shared" ref="G62:G71" si="7">C62+E62-F62</f>
        <v>14</v>
      </c>
      <c r="H62" s="13">
        <v>10</v>
      </c>
      <c r="I62" s="13">
        <v>4</v>
      </c>
      <c r="J62" s="13">
        <v>0</v>
      </c>
      <c r="K62" s="13">
        <f>H62+I62+J62</f>
        <v>14</v>
      </c>
      <c r="L62" s="98">
        <v>12800</v>
      </c>
      <c r="M62" s="58">
        <v>3200</v>
      </c>
      <c r="N62" s="7">
        <f>I62*O62</f>
        <v>15200</v>
      </c>
      <c r="O62" s="58">
        <v>3800</v>
      </c>
      <c r="P62" s="8" t="s">
        <v>63</v>
      </c>
      <c r="Q62" s="8">
        <v>1400</v>
      </c>
      <c r="R62" s="58">
        <v>13</v>
      </c>
      <c r="S62" s="6"/>
      <c r="T62" s="6"/>
      <c r="U62" s="359">
        <v>2</v>
      </c>
    </row>
    <row r="63" spans="1:21" x14ac:dyDescent="0.3">
      <c r="A63" s="8">
        <v>2</v>
      </c>
      <c r="B63" s="67" t="s">
        <v>257</v>
      </c>
      <c r="C63" s="13">
        <v>21</v>
      </c>
      <c r="D63" s="407">
        <v>0</v>
      </c>
      <c r="E63" s="409">
        <v>6</v>
      </c>
      <c r="F63" s="408">
        <v>0</v>
      </c>
      <c r="G63" s="13">
        <f t="shared" si="7"/>
        <v>27</v>
      </c>
      <c r="H63" s="13">
        <v>22</v>
      </c>
      <c r="I63" s="13">
        <v>5</v>
      </c>
      <c r="J63" s="13">
        <f>J197</f>
        <v>0</v>
      </c>
      <c r="K63" s="13">
        <f t="shared" ref="K63:K71" si="8">H63+I63+J63</f>
        <v>27</v>
      </c>
      <c r="L63" s="98">
        <v>16000</v>
      </c>
      <c r="M63" s="58">
        <v>3200</v>
      </c>
      <c r="N63" s="7">
        <f t="shared" ref="N63:N68" si="9">I63*O63</f>
        <v>20000</v>
      </c>
      <c r="O63" s="58">
        <v>4000</v>
      </c>
      <c r="P63" s="8" t="s">
        <v>63</v>
      </c>
      <c r="Q63" s="8">
        <v>1400</v>
      </c>
      <c r="R63" s="58">
        <v>21</v>
      </c>
      <c r="S63" s="6"/>
      <c r="T63" s="6"/>
      <c r="U63" s="359">
        <v>3</v>
      </c>
    </row>
    <row r="64" spans="1:21" x14ac:dyDescent="0.3">
      <c r="A64" s="8">
        <v>3</v>
      </c>
      <c r="B64" s="67" t="s">
        <v>258</v>
      </c>
      <c r="C64" s="13">
        <v>36</v>
      </c>
      <c r="D64" s="407">
        <v>0</v>
      </c>
      <c r="E64" s="409">
        <v>4</v>
      </c>
      <c r="F64" s="408">
        <v>0</v>
      </c>
      <c r="G64" s="13">
        <f t="shared" si="7"/>
        <v>40</v>
      </c>
      <c r="H64" s="13">
        <v>18</v>
      </c>
      <c r="I64" s="13">
        <v>22</v>
      </c>
      <c r="J64" s="3">
        <v>0</v>
      </c>
      <c r="K64" s="13">
        <f>H64+I64+J64</f>
        <v>40</v>
      </c>
      <c r="L64" s="98">
        <v>70400</v>
      </c>
      <c r="M64" s="58">
        <v>3200</v>
      </c>
      <c r="N64" s="7">
        <f t="shared" si="9"/>
        <v>83600</v>
      </c>
      <c r="O64" s="58">
        <v>3800</v>
      </c>
      <c r="P64" s="8" t="s">
        <v>63</v>
      </c>
      <c r="Q64" s="8">
        <v>1400</v>
      </c>
      <c r="R64" s="58">
        <v>23</v>
      </c>
      <c r="S64" s="6"/>
      <c r="T64" s="6"/>
      <c r="U64" s="18">
        <v>2</v>
      </c>
    </row>
    <row r="65" spans="1:21" x14ac:dyDescent="0.3">
      <c r="A65" s="8">
        <v>4</v>
      </c>
      <c r="B65" s="138" t="s">
        <v>259</v>
      </c>
      <c r="C65" s="133">
        <v>10</v>
      </c>
      <c r="D65" s="407">
        <v>0</v>
      </c>
      <c r="E65" s="409">
        <v>3</v>
      </c>
      <c r="F65" s="408">
        <v>0</v>
      </c>
      <c r="G65" s="13">
        <f t="shared" si="7"/>
        <v>13</v>
      </c>
      <c r="H65" s="13">
        <v>7</v>
      </c>
      <c r="I65" s="13">
        <v>6</v>
      </c>
      <c r="J65" s="3">
        <v>0</v>
      </c>
      <c r="K65" s="13">
        <f t="shared" si="8"/>
        <v>13</v>
      </c>
      <c r="L65" s="98">
        <v>19200</v>
      </c>
      <c r="M65" s="58">
        <v>3200</v>
      </c>
      <c r="N65" s="7">
        <f t="shared" si="9"/>
        <v>22800</v>
      </c>
      <c r="O65" s="58">
        <v>3800</v>
      </c>
      <c r="P65" s="8" t="s">
        <v>63</v>
      </c>
      <c r="Q65" s="8">
        <v>1400</v>
      </c>
      <c r="R65" s="58">
        <v>8</v>
      </c>
      <c r="S65" s="6"/>
      <c r="T65" s="6"/>
      <c r="U65" s="16">
        <v>3</v>
      </c>
    </row>
    <row r="66" spans="1:21" x14ac:dyDescent="0.3">
      <c r="A66" s="8">
        <v>5</v>
      </c>
      <c r="B66" s="67" t="s">
        <v>260</v>
      </c>
      <c r="C66" s="13">
        <v>11</v>
      </c>
      <c r="D66" s="407">
        <v>0</v>
      </c>
      <c r="E66" s="409">
        <v>4</v>
      </c>
      <c r="F66" s="408">
        <v>0</v>
      </c>
      <c r="G66" s="13">
        <f t="shared" si="7"/>
        <v>15</v>
      </c>
      <c r="H66" s="13">
        <v>11</v>
      </c>
      <c r="I66" s="13">
        <v>4</v>
      </c>
      <c r="J66" s="3">
        <v>0</v>
      </c>
      <c r="K66" s="13">
        <f t="shared" si="8"/>
        <v>15</v>
      </c>
      <c r="L66" s="98">
        <v>14000</v>
      </c>
      <c r="M66" s="58">
        <v>3500</v>
      </c>
      <c r="N66" s="7">
        <f t="shared" si="9"/>
        <v>14000</v>
      </c>
      <c r="O66" s="58">
        <v>3500</v>
      </c>
      <c r="P66" s="8" t="s">
        <v>63</v>
      </c>
      <c r="Q66" s="8">
        <v>1400</v>
      </c>
      <c r="R66" s="58">
        <v>9</v>
      </c>
      <c r="S66" s="6"/>
      <c r="T66" s="6"/>
      <c r="U66" s="359">
        <v>2</v>
      </c>
    </row>
    <row r="67" spans="1:21" x14ac:dyDescent="0.3">
      <c r="A67" s="8">
        <v>6</v>
      </c>
      <c r="B67" s="67" t="s">
        <v>261</v>
      </c>
      <c r="C67" s="133">
        <v>7</v>
      </c>
      <c r="D67" s="407">
        <v>0</v>
      </c>
      <c r="E67" s="409">
        <v>5</v>
      </c>
      <c r="F67" s="408">
        <v>0</v>
      </c>
      <c r="G67" s="13">
        <f t="shared" si="7"/>
        <v>12</v>
      </c>
      <c r="H67" s="13">
        <v>10</v>
      </c>
      <c r="I67" s="13">
        <v>2</v>
      </c>
      <c r="J67" s="13"/>
      <c r="K67" s="13">
        <f t="shared" si="8"/>
        <v>12</v>
      </c>
      <c r="L67" s="98">
        <v>8000</v>
      </c>
      <c r="M67" s="58">
        <v>4000</v>
      </c>
      <c r="N67" s="7">
        <f t="shared" si="9"/>
        <v>8000</v>
      </c>
      <c r="O67" s="58">
        <v>4000</v>
      </c>
      <c r="P67" s="8" t="s">
        <v>63</v>
      </c>
      <c r="Q67" s="8">
        <v>1400</v>
      </c>
      <c r="R67" s="58">
        <v>6</v>
      </c>
      <c r="S67" s="6"/>
      <c r="T67" s="6"/>
      <c r="U67" s="359">
        <v>1</v>
      </c>
    </row>
    <row r="68" spans="1:21" x14ac:dyDescent="0.3">
      <c r="A68" s="8">
        <v>7</v>
      </c>
      <c r="B68" s="67" t="s">
        <v>262</v>
      </c>
      <c r="C68" s="13">
        <v>16</v>
      </c>
      <c r="D68" s="407">
        <v>0</v>
      </c>
      <c r="E68" s="409">
        <v>0</v>
      </c>
      <c r="F68" s="408">
        <v>0</v>
      </c>
      <c r="G68" s="13">
        <f t="shared" si="7"/>
        <v>16</v>
      </c>
      <c r="H68" s="13">
        <v>12</v>
      </c>
      <c r="I68" s="13">
        <v>4</v>
      </c>
      <c r="J68" s="13">
        <f>J202</f>
        <v>0</v>
      </c>
      <c r="K68" s="13">
        <f t="shared" si="8"/>
        <v>16</v>
      </c>
      <c r="L68" s="98">
        <v>16000</v>
      </c>
      <c r="M68" s="58">
        <v>4000</v>
      </c>
      <c r="N68" s="7">
        <f t="shared" si="9"/>
        <v>16000</v>
      </c>
      <c r="O68" s="58">
        <v>4000</v>
      </c>
      <c r="P68" s="8" t="s">
        <v>63</v>
      </c>
      <c r="Q68" s="8">
        <v>1400</v>
      </c>
      <c r="R68" s="58">
        <v>10</v>
      </c>
      <c r="S68" s="6"/>
      <c r="T68" s="6"/>
      <c r="U68" s="256"/>
    </row>
    <row r="69" spans="1:21" x14ac:dyDescent="0.3">
      <c r="A69" s="8">
        <v>8</v>
      </c>
      <c r="B69" s="67" t="s">
        <v>263</v>
      </c>
      <c r="C69" s="13">
        <v>2</v>
      </c>
      <c r="D69" s="407">
        <v>0</v>
      </c>
      <c r="E69" s="409">
        <v>0</v>
      </c>
      <c r="F69" s="408">
        <v>0</v>
      </c>
      <c r="G69" s="13">
        <f t="shared" si="7"/>
        <v>2</v>
      </c>
      <c r="H69" s="13">
        <v>2</v>
      </c>
      <c r="I69" s="13">
        <v>0</v>
      </c>
      <c r="J69" s="3">
        <v>0</v>
      </c>
      <c r="K69" s="13">
        <f t="shared" si="8"/>
        <v>2</v>
      </c>
      <c r="L69" s="13"/>
      <c r="M69" s="3">
        <v>0</v>
      </c>
      <c r="N69" s="7"/>
      <c r="O69" s="58">
        <v>0</v>
      </c>
      <c r="P69" s="8" t="s">
        <v>63</v>
      </c>
      <c r="Q69" s="8"/>
      <c r="R69" s="58">
        <v>1</v>
      </c>
      <c r="S69" s="6"/>
      <c r="T69" s="6"/>
    </row>
    <row r="70" spans="1:21" x14ac:dyDescent="0.3">
      <c r="A70" s="8">
        <v>9</v>
      </c>
      <c r="B70" s="67" t="s">
        <v>264</v>
      </c>
      <c r="C70" s="13">
        <v>11</v>
      </c>
      <c r="D70" s="407">
        <v>0</v>
      </c>
      <c r="E70" s="409">
        <v>0</v>
      </c>
      <c r="F70" s="408">
        <v>0</v>
      </c>
      <c r="G70" s="13">
        <f t="shared" si="7"/>
        <v>11</v>
      </c>
      <c r="H70" s="13">
        <v>6</v>
      </c>
      <c r="I70" s="13">
        <v>5</v>
      </c>
      <c r="J70" s="3">
        <v>0</v>
      </c>
      <c r="K70" s="13">
        <f t="shared" si="8"/>
        <v>11</v>
      </c>
      <c r="L70" s="98">
        <v>15000</v>
      </c>
      <c r="M70" s="58">
        <v>3000</v>
      </c>
      <c r="N70" s="7">
        <f>I70*O70</f>
        <v>19000</v>
      </c>
      <c r="O70" s="58">
        <v>3800</v>
      </c>
      <c r="P70" s="8" t="s">
        <v>63</v>
      </c>
      <c r="Q70" s="8">
        <v>1400</v>
      </c>
      <c r="R70" s="58">
        <v>7</v>
      </c>
      <c r="S70" s="6"/>
      <c r="T70" s="6"/>
      <c r="U70" s="359"/>
    </row>
    <row r="71" spans="1:21" x14ac:dyDescent="0.3">
      <c r="A71" s="8">
        <v>10</v>
      </c>
      <c r="B71" s="67" t="s">
        <v>265</v>
      </c>
      <c r="C71" s="13">
        <v>9</v>
      </c>
      <c r="D71" s="407">
        <v>0</v>
      </c>
      <c r="E71" s="409">
        <v>0</v>
      </c>
      <c r="F71" s="408">
        <v>0</v>
      </c>
      <c r="G71" s="13">
        <f t="shared" si="7"/>
        <v>9</v>
      </c>
      <c r="H71" s="13">
        <v>4</v>
      </c>
      <c r="I71" s="13">
        <v>5</v>
      </c>
      <c r="J71" s="3">
        <v>0</v>
      </c>
      <c r="K71" s="13">
        <f t="shared" si="8"/>
        <v>9</v>
      </c>
      <c r="L71" s="98">
        <v>15000</v>
      </c>
      <c r="M71" s="58">
        <v>3000</v>
      </c>
      <c r="N71" s="7">
        <f>I71*O71</f>
        <v>19000</v>
      </c>
      <c r="O71" s="58">
        <v>3800</v>
      </c>
      <c r="P71" s="8" t="s">
        <v>63</v>
      </c>
      <c r="Q71" s="8">
        <v>1400</v>
      </c>
      <c r="R71" s="58">
        <v>5</v>
      </c>
      <c r="S71" s="6"/>
      <c r="T71" s="6"/>
    </row>
    <row r="72" spans="1:21" x14ac:dyDescent="0.3">
      <c r="A72" s="6"/>
      <c r="B72" s="67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8"/>
      <c r="Q72" s="8"/>
      <c r="R72" s="6"/>
      <c r="S72" s="6"/>
      <c r="T72" s="6"/>
    </row>
    <row r="73" spans="1:21" x14ac:dyDescent="0.3">
      <c r="A73" s="6"/>
      <c r="B73" s="41" t="s">
        <v>3</v>
      </c>
      <c r="C73" s="7">
        <f t="shared" ref="C73:L73" si="10">SUM(C62:C72)</f>
        <v>134</v>
      </c>
      <c r="D73" s="7">
        <f t="shared" si="10"/>
        <v>0</v>
      </c>
      <c r="E73" s="7">
        <f t="shared" si="10"/>
        <v>25</v>
      </c>
      <c r="F73" s="7">
        <f t="shared" si="10"/>
        <v>0</v>
      </c>
      <c r="G73" s="7">
        <f t="shared" si="10"/>
        <v>159</v>
      </c>
      <c r="H73" s="7">
        <f t="shared" si="10"/>
        <v>102</v>
      </c>
      <c r="I73" s="7">
        <f t="shared" si="10"/>
        <v>57</v>
      </c>
      <c r="J73" s="7">
        <f>SUM(J62:J72)</f>
        <v>0</v>
      </c>
      <c r="K73" s="7">
        <f>SUM(K62:K72)</f>
        <v>159</v>
      </c>
      <c r="L73" s="7">
        <f t="shared" si="10"/>
        <v>186400</v>
      </c>
      <c r="M73" s="7">
        <f>SUM(M62:M71)/9</f>
        <v>3366.6666666666665</v>
      </c>
      <c r="N73" s="7">
        <f>SUM(N62:N72)</f>
        <v>217600</v>
      </c>
      <c r="O73" s="7">
        <f>SUM(O62:O71)/9</f>
        <v>3833.3333333333335</v>
      </c>
      <c r="P73" s="8" t="s">
        <v>63</v>
      </c>
      <c r="Q73" s="8">
        <f>SUM(Q62:Q71)/9</f>
        <v>1400</v>
      </c>
      <c r="R73" s="7">
        <f>SUM(R62:R72)</f>
        <v>103</v>
      </c>
      <c r="S73" s="47"/>
      <c r="T73" s="6"/>
    </row>
    <row r="74" spans="1:21" x14ac:dyDescent="0.3">
      <c r="N74" s="150"/>
    </row>
    <row r="75" spans="1:21" x14ac:dyDescent="0.3">
      <c r="A75" s="16" t="s">
        <v>46</v>
      </c>
      <c r="O75" s="419" t="str">
        <f>O36</f>
        <v>Sindang Beliti Ilir, 31 Desember 2023</v>
      </c>
      <c r="P75" s="419"/>
      <c r="Q75" s="419"/>
      <c r="R75" s="419"/>
      <c r="S75" s="419"/>
      <c r="T75" s="419"/>
    </row>
    <row r="76" spans="1:21" x14ac:dyDescent="0.3">
      <c r="B76" s="82" t="s">
        <v>325</v>
      </c>
      <c r="I76" s="18"/>
      <c r="O76" s="419" t="s">
        <v>2</v>
      </c>
      <c r="P76" s="419"/>
      <c r="Q76" s="419"/>
      <c r="R76" s="419"/>
      <c r="S76" s="419"/>
      <c r="T76" s="419"/>
    </row>
    <row r="77" spans="1:21" x14ac:dyDescent="0.3">
      <c r="B77" s="354" t="s">
        <v>413</v>
      </c>
    </row>
    <row r="78" spans="1:21" x14ac:dyDescent="0.3">
      <c r="B78" s="354"/>
    </row>
    <row r="79" spans="1:21" x14ac:dyDescent="0.3">
      <c r="O79" s="428" t="str">
        <f>O40</f>
        <v>Khanif Suryanto, SST</v>
      </c>
      <c r="P79" s="428"/>
      <c r="Q79" s="428"/>
      <c r="R79" s="428"/>
      <c r="S79" s="428"/>
      <c r="T79" s="428"/>
    </row>
    <row r="80" spans="1:21" x14ac:dyDescent="0.3">
      <c r="O80" s="419" t="str">
        <f>O41</f>
        <v>NIP. 19850622 201706 1 002</v>
      </c>
      <c r="P80" s="419"/>
      <c r="Q80" s="419"/>
      <c r="R80" s="419"/>
      <c r="S80" s="419"/>
      <c r="T80" s="419"/>
    </row>
    <row r="81" spans="1:20" x14ac:dyDescent="0.3">
      <c r="O81" s="89"/>
      <c r="P81" s="89"/>
      <c r="Q81" s="89"/>
      <c r="R81" s="89"/>
      <c r="S81" s="89"/>
      <c r="T81" s="89"/>
    </row>
    <row r="82" spans="1:20" x14ac:dyDescent="0.3">
      <c r="O82" s="89"/>
      <c r="P82" s="89"/>
      <c r="Q82" s="89"/>
      <c r="R82" s="89"/>
      <c r="S82" s="89"/>
      <c r="T82" s="89"/>
    </row>
    <row r="83" spans="1:20" x14ac:dyDescent="0.3">
      <c r="O83" s="89"/>
      <c r="P83" s="89"/>
      <c r="Q83" s="89"/>
      <c r="R83" s="89"/>
      <c r="S83" s="89"/>
      <c r="T83" s="89"/>
    </row>
    <row r="84" spans="1:20" x14ac:dyDescent="0.3">
      <c r="O84" s="89"/>
      <c r="P84" s="89"/>
      <c r="Q84" s="89"/>
      <c r="R84" s="89"/>
      <c r="S84" s="89"/>
      <c r="T84" s="89"/>
    </row>
    <row r="85" spans="1:20" x14ac:dyDescent="0.3">
      <c r="O85" s="89"/>
      <c r="P85" s="89"/>
      <c r="Q85" s="89"/>
      <c r="R85" s="89"/>
      <c r="S85" s="89"/>
      <c r="T85" s="89"/>
    </row>
    <row r="86" spans="1:20" x14ac:dyDescent="0.3">
      <c r="O86" s="89"/>
      <c r="P86" s="89"/>
      <c r="Q86" s="89"/>
      <c r="R86" s="89"/>
      <c r="S86" s="89"/>
      <c r="T86" s="89"/>
    </row>
    <row r="87" spans="1:20" x14ac:dyDescent="0.3">
      <c r="O87" s="89"/>
      <c r="P87" s="89"/>
      <c r="Q87" s="89"/>
      <c r="R87" s="89"/>
      <c r="S87" s="89"/>
      <c r="T87" s="89"/>
    </row>
    <row r="88" spans="1:20" x14ac:dyDescent="0.3">
      <c r="A88" s="16" t="s">
        <v>96</v>
      </c>
    </row>
    <row r="89" spans="1:20" x14ac:dyDescent="0.3">
      <c r="L89" s="17"/>
    </row>
    <row r="90" spans="1:20" x14ac:dyDescent="0.3">
      <c r="A90" s="441" t="s">
        <v>93</v>
      </c>
      <c r="B90" s="460"/>
      <c r="C90" s="460"/>
      <c r="D90" s="460"/>
      <c r="E90" s="460"/>
      <c r="F90" s="460"/>
      <c r="G90" s="460"/>
      <c r="H90" s="460"/>
      <c r="I90" s="460"/>
      <c r="J90" s="460"/>
      <c r="K90" s="460"/>
      <c r="L90" s="460"/>
      <c r="M90" s="460"/>
      <c r="N90" s="460"/>
      <c r="O90" s="460"/>
      <c r="P90" s="460"/>
      <c r="Q90" s="460"/>
      <c r="R90" s="460"/>
      <c r="S90" s="460"/>
      <c r="T90" s="447"/>
    </row>
    <row r="91" spans="1:20" x14ac:dyDescent="0.3">
      <c r="A91" s="444" t="s">
        <v>4</v>
      </c>
      <c r="B91" s="461"/>
      <c r="C91" s="461"/>
      <c r="D91" s="461"/>
      <c r="E91" s="461"/>
      <c r="F91" s="461"/>
      <c r="G91" s="461"/>
      <c r="H91" s="461"/>
      <c r="I91" s="461"/>
      <c r="J91" s="461"/>
      <c r="K91" s="461"/>
      <c r="L91" s="461"/>
      <c r="M91" s="461"/>
      <c r="N91" s="461"/>
      <c r="O91" s="461"/>
      <c r="P91" s="461"/>
      <c r="Q91" s="461"/>
      <c r="R91" s="461"/>
      <c r="S91" s="461"/>
      <c r="T91" s="445"/>
    </row>
    <row r="92" spans="1:20" x14ac:dyDescent="0.3">
      <c r="N92" s="18"/>
    </row>
    <row r="93" spans="1:20" x14ac:dyDescent="0.3">
      <c r="A93" s="19" t="s">
        <v>5</v>
      </c>
      <c r="B93" s="19"/>
      <c r="C93" s="19" t="s">
        <v>76</v>
      </c>
      <c r="D93" s="19"/>
      <c r="L93" s="20"/>
      <c r="N93" s="20"/>
      <c r="Q93" s="347" t="s">
        <v>42</v>
      </c>
      <c r="S93" s="16" t="str">
        <f>S49</f>
        <v>: 2023</v>
      </c>
    </row>
    <row r="94" spans="1:20" x14ac:dyDescent="0.3">
      <c r="A94" s="16" t="s">
        <v>9</v>
      </c>
      <c r="C94" s="16" t="str">
        <f>C50</f>
        <v>: SINDANG BELITI ILIR</v>
      </c>
      <c r="Q94" s="347" t="s">
        <v>43</v>
      </c>
      <c r="S94" s="16" t="s">
        <v>45</v>
      </c>
    </row>
    <row r="95" spans="1:20" x14ac:dyDescent="0.3">
      <c r="A95" s="16" t="s">
        <v>6</v>
      </c>
      <c r="C95" s="16" t="s">
        <v>99</v>
      </c>
      <c r="Q95" s="347" t="s">
        <v>44</v>
      </c>
      <c r="S95" s="16" t="str">
        <f>S51</f>
        <v>: IV ( Empat )</v>
      </c>
    </row>
    <row r="96" spans="1:20" x14ac:dyDescent="0.3">
      <c r="A96" s="16" t="s">
        <v>7</v>
      </c>
      <c r="C96" s="16" t="s">
        <v>41</v>
      </c>
    </row>
    <row r="98" spans="1:21" x14ac:dyDescent="0.3">
      <c r="A98" s="424" t="s">
        <v>8</v>
      </c>
      <c r="B98" s="424" t="s">
        <v>91</v>
      </c>
      <c r="C98" s="22" t="s">
        <v>10</v>
      </c>
      <c r="D98" s="433" t="s">
        <v>15</v>
      </c>
      <c r="E98" s="422"/>
      <c r="F98" s="422"/>
      <c r="G98" s="422"/>
      <c r="H98" s="422"/>
      <c r="I98" s="422"/>
      <c r="J98" s="422"/>
      <c r="K98" s="423"/>
      <c r="L98" s="431" t="s">
        <v>28</v>
      </c>
      <c r="M98" s="432"/>
      <c r="N98" s="431" t="s">
        <v>28</v>
      </c>
      <c r="O98" s="432"/>
      <c r="P98" s="22"/>
      <c r="Q98" s="381"/>
      <c r="R98" s="421" t="s">
        <v>35</v>
      </c>
      <c r="S98" s="427"/>
      <c r="T98" s="424" t="s">
        <v>39</v>
      </c>
    </row>
    <row r="99" spans="1:21" x14ac:dyDescent="0.3">
      <c r="A99" s="425"/>
      <c r="B99" s="425"/>
      <c r="C99" s="24" t="s">
        <v>11</v>
      </c>
      <c r="D99" s="421" t="s">
        <v>16</v>
      </c>
      <c r="E99" s="422"/>
      <c r="F99" s="422"/>
      <c r="G99" s="423"/>
      <c r="H99" s="433" t="s">
        <v>23</v>
      </c>
      <c r="I99" s="422"/>
      <c r="J99" s="422"/>
      <c r="K99" s="423"/>
      <c r="L99" s="434" t="s">
        <v>29</v>
      </c>
      <c r="M99" s="435"/>
      <c r="N99" s="434" t="s">
        <v>29</v>
      </c>
      <c r="O99" s="435"/>
      <c r="P99" s="24"/>
      <c r="Q99" s="26" t="s">
        <v>416</v>
      </c>
      <c r="R99" s="429" t="s">
        <v>36</v>
      </c>
      <c r="S99" s="430"/>
      <c r="T99" s="425"/>
    </row>
    <row r="100" spans="1:21" x14ac:dyDescent="0.3">
      <c r="A100" s="425"/>
      <c r="B100" s="425"/>
      <c r="C100" s="26" t="s">
        <v>12</v>
      </c>
      <c r="D100" s="23"/>
      <c r="E100" s="27"/>
      <c r="F100" s="23"/>
      <c r="G100" s="23"/>
      <c r="H100" s="23"/>
      <c r="I100" s="23"/>
      <c r="J100" s="23"/>
      <c r="K100" s="23"/>
      <c r="L100" s="421" t="s">
        <v>30</v>
      </c>
      <c r="M100" s="427"/>
      <c r="N100" s="421" t="s">
        <v>30</v>
      </c>
      <c r="O100" s="427"/>
      <c r="P100" s="24" t="s">
        <v>34</v>
      </c>
      <c r="Q100" s="24" t="s">
        <v>417</v>
      </c>
      <c r="R100" s="22"/>
      <c r="S100" s="22"/>
      <c r="T100" s="425"/>
    </row>
    <row r="101" spans="1:21" x14ac:dyDescent="0.3">
      <c r="A101" s="425"/>
      <c r="B101" s="425"/>
      <c r="C101" s="26" t="s">
        <v>13</v>
      </c>
      <c r="D101" s="24" t="s">
        <v>17</v>
      </c>
      <c r="E101" s="28" t="s">
        <v>17</v>
      </c>
      <c r="F101" s="24" t="s">
        <v>20</v>
      </c>
      <c r="G101" s="24" t="s">
        <v>22</v>
      </c>
      <c r="H101" s="24" t="s">
        <v>24</v>
      </c>
      <c r="I101" s="24" t="s">
        <v>25</v>
      </c>
      <c r="J101" s="24" t="s">
        <v>26</v>
      </c>
      <c r="K101" s="24" t="s">
        <v>22</v>
      </c>
      <c r="L101" s="429" t="s">
        <v>14</v>
      </c>
      <c r="M101" s="430"/>
      <c r="N101" s="429" t="s">
        <v>33</v>
      </c>
      <c r="O101" s="430"/>
      <c r="P101" s="24" t="s">
        <v>28</v>
      </c>
      <c r="Q101" s="24" t="s">
        <v>418</v>
      </c>
      <c r="R101" s="24" t="s">
        <v>37</v>
      </c>
      <c r="S101" s="24" t="s">
        <v>38</v>
      </c>
      <c r="T101" s="425"/>
    </row>
    <row r="102" spans="1:21" x14ac:dyDescent="0.3">
      <c r="A102" s="425"/>
      <c r="B102" s="425"/>
      <c r="C102" s="26" t="s">
        <v>14</v>
      </c>
      <c r="D102" s="24" t="s">
        <v>18</v>
      </c>
      <c r="E102" s="28" t="s">
        <v>19</v>
      </c>
      <c r="F102" s="24" t="s">
        <v>21</v>
      </c>
      <c r="G102" s="24"/>
      <c r="H102" s="24"/>
      <c r="I102" s="24"/>
      <c r="J102" s="24" t="s">
        <v>27</v>
      </c>
      <c r="K102" s="24"/>
      <c r="L102" s="22" t="s">
        <v>22</v>
      </c>
      <c r="M102" s="22" t="s">
        <v>31</v>
      </c>
      <c r="N102" s="22" t="s">
        <v>22</v>
      </c>
      <c r="O102" s="22" t="s">
        <v>31</v>
      </c>
      <c r="P102" s="24"/>
      <c r="Q102" s="24"/>
      <c r="R102" s="25"/>
      <c r="S102" s="25"/>
      <c r="T102" s="425"/>
    </row>
    <row r="103" spans="1:21" x14ac:dyDescent="0.3">
      <c r="A103" s="426"/>
      <c r="B103" s="426"/>
      <c r="C103" s="29"/>
      <c r="D103" s="30"/>
      <c r="E103" s="31"/>
      <c r="F103" s="30"/>
      <c r="G103" s="30"/>
      <c r="H103" s="30"/>
      <c r="I103" s="30"/>
      <c r="J103" s="30"/>
      <c r="K103" s="30"/>
      <c r="L103" s="32" t="s">
        <v>29</v>
      </c>
      <c r="M103" s="33" t="s">
        <v>32</v>
      </c>
      <c r="N103" s="32" t="s">
        <v>29</v>
      </c>
      <c r="O103" s="33" t="s">
        <v>32</v>
      </c>
      <c r="P103" s="33"/>
      <c r="Q103" s="33"/>
      <c r="R103" s="30"/>
      <c r="S103" s="30"/>
      <c r="T103" s="426"/>
    </row>
    <row r="104" spans="1:21" x14ac:dyDescent="0.3">
      <c r="A104" s="8">
        <v>1</v>
      </c>
      <c r="B104" s="8">
        <v>2</v>
      </c>
      <c r="C104" s="8">
        <v>3</v>
      </c>
      <c r="D104" s="8">
        <v>4</v>
      </c>
      <c r="E104" s="8">
        <v>5</v>
      </c>
      <c r="F104" s="8">
        <v>6</v>
      </c>
      <c r="G104" s="8" t="s">
        <v>0</v>
      </c>
      <c r="H104" s="8">
        <v>8</v>
      </c>
      <c r="I104" s="8">
        <v>9</v>
      </c>
      <c r="J104" s="8">
        <v>10</v>
      </c>
      <c r="K104" s="8" t="s">
        <v>1</v>
      </c>
      <c r="L104" s="8">
        <v>12</v>
      </c>
      <c r="M104" s="8">
        <v>13</v>
      </c>
      <c r="N104" s="8">
        <v>14</v>
      </c>
      <c r="O104" s="8">
        <v>15</v>
      </c>
      <c r="P104" s="8">
        <v>16</v>
      </c>
      <c r="Q104" s="8"/>
      <c r="R104" s="8">
        <v>17</v>
      </c>
      <c r="S104" s="8">
        <v>18</v>
      </c>
      <c r="T104" s="8">
        <v>19</v>
      </c>
    </row>
    <row r="105" spans="1:21" x14ac:dyDescent="0.3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7"/>
      <c r="P105" s="8"/>
      <c r="Q105" s="8"/>
      <c r="R105" s="6"/>
      <c r="S105" s="6"/>
      <c r="T105" s="6"/>
    </row>
    <row r="106" spans="1:21" s="253" customFormat="1" x14ac:dyDescent="0.3">
      <c r="A106" s="119">
        <v>1</v>
      </c>
      <c r="B106" s="120" t="s">
        <v>256</v>
      </c>
      <c r="C106" s="349">
        <v>254</v>
      </c>
      <c r="D106" s="122">
        <v>0</v>
      </c>
      <c r="E106" s="122">
        <v>0</v>
      </c>
      <c r="F106" s="122">
        <v>3</v>
      </c>
      <c r="G106" s="307">
        <f t="shared" ref="G106:G115" si="11">C106+E106-F106</f>
        <v>251</v>
      </c>
      <c r="H106" s="307">
        <v>35</v>
      </c>
      <c r="I106" s="307">
        <v>212</v>
      </c>
      <c r="J106" s="307">
        <v>4</v>
      </c>
      <c r="K106" s="307">
        <f>H106+I106+J106</f>
        <v>251</v>
      </c>
      <c r="L106" s="257">
        <v>137800</v>
      </c>
      <c r="M106" s="257">
        <v>650</v>
      </c>
      <c r="N106" s="257">
        <f>I106*O106</f>
        <v>148400</v>
      </c>
      <c r="O106" s="257">
        <v>700</v>
      </c>
      <c r="P106" s="119" t="s">
        <v>64</v>
      </c>
      <c r="Q106" s="119">
        <v>8000</v>
      </c>
      <c r="R106" s="257">
        <v>210</v>
      </c>
      <c r="S106" s="127"/>
      <c r="T106" s="127"/>
      <c r="U106" s="359">
        <v>2</v>
      </c>
    </row>
    <row r="107" spans="1:21" s="253" customFormat="1" x14ac:dyDescent="0.3">
      <c r="A107" s="119">
        <v>2</v>
      </c>
      <c r="B107" s="120" t="s">
        <v>257</v>
      </c>
      <c r="C107" s="307">
        <v>355</v>
      </c>
      <c r="D107" s="308">
        <v>0</v>
      </c>
      <c r="E107" s="122">
        <v>0</v>
      </c>
      <c r="F107" s="122">
        <v>3</v>
      </c>
      <c r="G107" s="307">
        <f t="shared" si="11"/>
        <v>352</v>
      </c>
      <c r="H107" s="307">
        <v>67</v>
      </c>
      <c r="I107" s="307">
        <v>283</v>
      </c>
      <c r="J107" s="307">
        <v>2</v>
      </c>
      <c r="K107" s="307">
        <f t="shared" ref="K107:K115" si="12">H107+I107+J107</f>
        <v>352</v>
      </c>
      <c r="L107" s="257">
        <v>198100</v>
      </c>
      <c r="M107" s="257">
        <v>700</v>
      </c>
      <c r="N107" s="257">
        <f>I107*O107</f>
        <v>212250</v>
      </c>
      <c r="O107" s="257">
        <v>750</v>
      </c>
      <c r="P107" s="119" t="s">
        <v>64</v>
      </c>
      <c r="Q107" s="119">
        <v>8000</v>
      </c>
      <c r="R107" s="257">
        <v>266</v>
      </c>
      <c r="S107" s="127"/>
      <c r="T107" s="127"/>
      <c r="U107" s="359">
        <v>3</v>
      </c>
    </row>
    <row r="108" spans="1:21" x14ac:dyDescent="0.3">
      <c r="A108" s="119">
        <v>3</v>
      </c>
      <c r="B108" s="120" t="s">
        <v>258</v>
      </c>
      <c r="C108" s="307">
        <v>296</v>
      </c>
      <c r="D108" s="308">
        <v>0</v>
      </c>
      <c r="E108" s="122">
        <v>0</v>
      </c>
      <c r="F108" s="122">
        <v>2</v>
      </c>
      <c r="G108" s="307">
        <f t="shared" si="11"/>
        <v>294</v>
      </c>
      <c r="H108" s="307">
        <v>50</v>
      </c>
      <c r="I108" s="307">
        <v>242</v>
      </c>
      <c r="J108" s="122">
        <v>2</v>
      </c>
      <c r="K108" s="307">
        <f t="shared" si="12"/>
        <v>294</v>
      </c>
      <c r="L108" s="257">
        <v>169400</v>
      </c>
      <c r="M108" s="257">
        <v>700</v>
      </c>
      <c r="N108" s="257">
        <f>I108*O108</f>
        <v>169400</v>
      </c>
      <c r="O108" s="257">
        <v>700</v>
      </c>
      <c r="P108" s="119" t="s">
        <v>64</v>
      </c>
      <c r="Q108" s="119">
        <v>8000</v>
      </c>
      <c r="R108" s="257">
        <v>243</v>
      </c>
      <c r="S108" s="127"/>
      <c r="T108" s="127"/>
      <c r="U108" s="18">
        <v>2</v>
      </c>
    </row>
    <row r="109" spans="1:21" x14ac:dyDescent="0.3">
      <c r="A109" s="119">
        <v>4</v>
      </c>
      <c r="B109" s="316" t="s">
        <v>259</v>
      </c>
      <c r="C109" s="349">
        <v>236</v>
      </c>
      <c r="D109" s="308">
        <v>0</v>
      </c>
      <c r="E109" s="122">
        <v>0</v>
      </c>
      <c r="F109" s="122">
        <v>3</v>
      </c>
      <c r="G109" s="307">
        <f t="shared" si="11"/>
        <v>233</v>
      </c>
      <c r="H109" s="307">
        <v>34</v>
      </c>
      <c r="I109" s="307">
        <v>196</v>
      </c>
      <c r="J109" s="122">
        <v>3</v>
      </c>
      <c r="K109" s="307">
        <f t="shared" si="12"/>
        <v>233</v>
      </c>
      <c r="L109" s="257">
        <v>137200</v>
      </c>
      <c r="M109" s="257">
        <v>700</v>
      </c>
      <c r="N109" s="257">
        <f t="shared" ref="N109:N115" si="13">I109*O109</f>
        <v>137200</v>
      </c>
      <c r="O109" s="257">
        <v>700</v>
      </c>
      <c r="P109" s="119" t="s">
        <v>64</v>
      </c>
      <c r="Q109" s="119">
        <v>8000</v>
      </c>
      <c r="R109" s="257">
        <v>147</v>
      </c>
      <c r="S109" s="127"/>
      <c r="T109" s="127"/>
      <c r="U109" s="16">
        <v>3</v>
      </c>
    </row>
    <row r="110" spans="1:21" s="253" customFormat="1" x14ac:dyDescent="0.3">
      <c r="A110" s="119">
        <v>5</v>
      </c>
      <c r="B110" s="120" t="s">
        <v>260</v>
      </c>
      <c r="C110" s="307">
        <v>224</v>
      </c>
      <c r="D110" s="308">
        <v>0</v>
      </c>
      <c r="E110" s="122">
        <v>0</v>
      </c>
      <c r="F110" s="122">
        <v>4</v>
      </c>
      <c r="G110" s="307">
        <f t="shared" si="11"/>
        <v>220</v>
      </c>
      <c r="H110" s="307">
        <v>30</v>
      </c>
      <c r="I110" s="307">
        <v>185</v>
      </c>
      <c r="J110" s="122">
        <v>5</v>
      </c>
      <c r="K110" s="307">
        <f t="shared" si="12"/>
        <v>220</v>
      </c>
      <c r="L110" s="257">
        <v>129500</v>
      </c>
      <c r="M110" s="257">
        <v>700</v>
      </c>
      <c r="N110" s="257">
        <f t="shared" si="13"/>
        <v>129500</v>
      </c>
      <c r="O110" s="257">
        <v>700</v>
      </c>
      <c r="P110" s="119" t="s">
        <v>64</v>
      </c>
      <c r="Q110" s="119">
        <v>8000</v>
      </c>
      <c r="R110" s="257">
        <v>167</v>
      </c>
      <c r="S110" s="127"/>
      <c r="T110" s="127"/>
      <c r="U110" s="359">
        <v>2</v>
      </c>
    </row>
    <row r="111" spans="1:21" s="253" customFormat="1" x14ac:dyDescent="0.3">
      <c r="A111" s="119">
        <v>6</v>
      </c>
      <c r="B111" s="120" t="s">
        <v>261</v>
      </c>
      <c r="C111" s="349">
        <v>241</v>
      </c>
      <c r="D111" s="308">
        <v>0</v>
      </c>
      <c r="E111" s="122">
        <v>0</v>
      </c>
      <c r="F111" s="122">
        <v>2</v>
      </c>
      <c r="G111" s="307">
        <f t="shared" si="11"/>
        <v>239</v>
      </c>
      <c r="H111" s="307">
        <v>35</v>
      </c>
      <c r="I111" s="307">
        <v>202</v>
      </c>
      <c r="J111" s="307">
        <v>2</v>
      </c>
      <c r="K111" s="307">
        <f t="shared" si="12"/>
        <v>239</v>
      </c>
      <c r="L111" s="257">
        <v>141400</v>
      </c>
      <c r="M111" s="257">
        <v>700</v>
      </c>
      <c r="N111" s="257">
        <f t="shared" si="13"/>
        <v>141400</v>
      </c>
      <c r="O111" s="257">
        <v>700</v>
      </c>
      <c r="P111" s="119" t="s">
        <v>64</v>
      </c>
      <c r="Q111" s="119">
        <v>8000</v>
      </c>
      <c r="R111" s="257">
        <v>183</v>
      </c>
      <c r="S111" s="127"/>
      <c r="T111" s="127"/>
      <c r="U111" s="359">
        <v>1</v>
      </c>
    </row>
    <row r="112" spans="1:21" s="256" customFormat="1" x14ac:dyDescent="0.3">
      <c r="A112" s="119">
        <v>7</v>
      </c>
      <c r="B112" s="120" t="s">
        <v>262</v>
      </c>
      <c r="C112" s="307">
        <v>226</v>
      </c>
      <c r="D112" s="308">
        <v>0</v>
      </c>
      <c r="E112" s="122">
        <v>0</v>
      </c>
      <c r="F112" s="122">
        <v>0</v>
      </c>
      <c r="G112" s="307">
        <f t="shared" si="11"/>
        <v>226</v>
      </c>
      <c r="H112" s="307">
        <v>28</v>
      </c>
      <c r="I112" s="307">
        <v>196</v>
      </c>
      <c r="J112" s="307">
        <v>2</v>
      </c>
      <c r="K112" s="307">
        <f t="shared" si="12"/>
        <v>226</v>
      </c>
      <c r="L112" s="257">
        <f>I112*M112</f>
        <v>137200</v>
      </c>
      <c r="M112" s="257">
        <v>700</v>
      </c>
      <c r="N112" s="257">
        <f t="shared" si="13"/>
        <v>137200</v>
      </c>
      <c r="O112" s="257">
        <v>700</v>
      </c>
      <c r="P112" s="119" t="s">
        <v>64</v>
      </c>
      <c r="Q112" s="119">
        <v>8000</v>
      </c>
      <c r="R112" s="257">
        <v>194</v>
      </c>
      <c r="S112" s="127"/>
      <c r="T112" s="127"/>
    </row>
    <row r="113" spans="1:21" s="256" customFormat="1" x14ac:dyDescent="0.3">
      <c r="A113" s="119">
        <v>8</v>
      </c>
      <c r="B113" s="120" t="s">
        <v>263</v>
      </c>
      <c r="C113" s="307">
        <v>228</v>
      </c>
      <c r="D113" s="308">
        <v>0</v>
      </c>
      <c r="E113" s="122">
        <v>0</v>
      </c>
      <c r="F113" s="122">
        <v>0</v>
      </c>
      <c r="G113" s="307">
        <f t="shared" si="11"/>
        <v>228</v>
      </c>
      <c r="H113" s="307">
        <v>32</v>
      </c>
      <c r="I113" s="307">
        <v>193</v>
      </c>
      <c r="J113" s="122">
        <v>3</v>
      </c>
      <c r="K113" s="307">
        <f t="shared" si="12"/>
        <v>228</v>
      </c>
      <c r="L113" s="257">
        <f>I113*M113</f>
        <v>135100</v>
      </c>
      <c r="M113" s="257">
        <v>700</v>
      </c>
      <c r="N113" s="257">
        <f t="shared" si="13"/>
        <v>135100</v>
      </c>
      <c r="O113" s="257">
        <v>700</v>
      </c>
      <c r="P113" s="119" t="s">
        <v>64</v>
      </c>
      <c r="Q113" s="119">
        <v>8000</v>
      </c>
      <c r="R113" s="257">
        <v>165</v>
      </c>
      <c r="S113" s="127"/>
      <c r="T113" s="127"/>
    </row>
    <row r="114" spans="1:21" s="253" customFormat="1" x14ac:dyDescent="0.3">
      <c r="A114" s="119">
        <v>9</v>
      </c>
      <c r="B114" s="120" t="s">
        <v>264</v>
      </c>
      <c r="C114" s="307">
        <v>179</v>
      </c>
      <c r="D114" s="308">
        <v>0</v>
      </c>
      <c r="E114" s="122">
        <v>0</v>
      </c>
      <c r="F114" s="122">
        <v>0</v>
      </c>
      <c r="G114" s="307">
        <f t="shared" si="11"/>
        <v>179</v>
      </c>
      <c r="H114" s="307">
        <v>25</v>
      </c>
      <c r="I114" s="307">
        <v>150</v>
      </c>
      <c r="J114" s="122">
        <v>4</v>
      </c>
      <c r="K114" s="307">
        <f t="shared" si="12"/>
        <v>179</v>
      </c>
      <c r="L114" s="257">
        <f>I114*M114</f>
        <v>105000</v>
      </c>
      <c r="M114" s="257">
        <v>700</v>
      </c>
      <c r="N114" s="257">
        <f t="shared" si="13"/>
        <v>105000</v>
      </c>
      <c r="O114" s="257">
        <v>700</v>
      </c>
      <c r="P114" s="119" t="s">
        <v>64</v>
      </c>
      <c r="Q114" s="119">
        <v>8000</v>
      </c>
      <c r="R114" s="257">
        <v>74</v>
      </c>
      <c r="S114" s="127"/>
      <c r="T114" s="127"/>
      <c r="U114" s="359"/>
    </row>
    <row r="115" spans="1:21" x14ac:dyDescent="0.3">
      <c r="A115" s="8">
        <v>10</v>
      </c>
      <c r="B115" s="67" t="s">
        <v>265</v>
      </c>
      <c r="C115" s="13">
        <v>253</v>
      </c>
      <c r="D115" s="38">
        <v>0</v>
      </c>
      <c r="E115" s="3">
        <v>0</v>
      </c>
      <c r="F115" s="3">
        <v>0</v>
      </c>
      <c r="G115" s="13">
        <f t="shared" si="11"/>
        <v>253</v>
      </c>
      <c r="H115" s="13">
        <v>29</v>
      </c>
      <c r="I115" s="13">
        <v>223</v>
      </c>
      <c r="J115" s="3">
        <v>1</v>
      </c>
      <c r="K115" s="13">
        <f t="shared" si="12"/>
        <v>253</v>
      </c>
      <c r="L115" s="58">
        <f>I115*M115</f>
        <v>156100</v>
      </c>
      <c r="M115" s="58">
        <v>700</v>
      </c>
      <c r="N115" s="58">
        <f t="shared" si="13"/>
        <v>156100</v>
      </c>
      <c r="O115" s="257">
        <v>700</v>
      </c>
      <c r="P115" s="8" t="s">
        <v>64</v>
      </c>
      <c r="Q115" s="119">
        <v>8000</v>
      </c>
      <c r="R115" s="58">
        <v>190</v>
      </c>
      <c r="S115" s="6"/>
      <c r="T115" s="6"/>
    </row>
    <row r="116" spans="1:21" x14ac:dyDescent="0.3">
      <c r="A116" s="8"/>
      <c r="B116" s="67"/>
      <c r="C116" s="6"/>
      <c r="D116" s="38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58"/>
      <c r="P116" s="8"/>
      <c r="Q116" s="8"/>
      <c r="R116" s="6"/>
      <c r="S116" s="6"/>
      <c r="T116" s="6"/>
    </row>
    <row r="117" spans="1:21" x14ac:dyDescent="0.3">
      <c r="A117" s="6"/>
      <c r="B117" s="41" t="s">
        <v>3</v>
      </c>
      <c r="C117" s="13">
        <f t="shared" ref="C117:L117" si="14">SUM(C106:C116)</f>
        <v>2492</v>
      </c>
      <c r="D117" s="38">
        <f t="shared" si="14"/>
        <v>0</v>
      </c>
      <c r="E117" s="13">
        <f t="shared" si="14"/>
        <v>0</v>
      </c>
      <c r="F117" s="3">
        <f t="shared" si="14"/>
        <v>17</v>
      </c>
      <c r="G117" s="13">
        <f t="shared" si="14"/>
        <v>2475</v>
      </c>
      <c r="H117" s="13">
        <f t="shared" si="14"/>
        <v>365</v>
      </c>
      <c r="I117" s="13">
        <f t="shared" si="14"/>
        <v>2082</v>
      </c>
      <c r="J117" s="13">
        <f t="shared" si="14"/>
        <v>28</v>
      </c>
      <c r="K117" s="13">
        <f t="shared" si="14"/>
        <v>2475</v>
      </c>
      <c r="L117" s="40">
        <f t="shared" si="14"/>
        <v>1446800</v>
      </c>
      <c r="M117" s="58">
        <f>SUM(M106:M115)/10</f>
        <v>695</v>
      </c>
      <c r="N117" s="7">
        <f>SUM(N106:N116)</f>
        <v>1471550</v>
      </c>
      <c r="O117" s="58">
        <f>SUM(O106:O115)/10</f>
        <v>705</v>
      </c>
      <c r="P117" s="8" t="s">
        <v>64</v>
      </c>
      <c r="Q117" s="8">
        <f>SUM(Q106:Q115)/10</f>
        <v>8000</v>
      </c>
      <c r="R117" s="40">
        <f>SUM(R106:R116)</f>
        <v>1839</v>
      </c>
      <c r="S117" s="6"/>
      <c r="T117" s="6"/>
    </row>
    <row r="118" spans="1:21" x14ac:dyDescent="0.3">
      <c r="B118" s="19"/>
      <c r="C118" s="18"/>
      <c r="D118" s="139"/>
      <c r="E118" s="18"/>
      <c r="F118" s="139"/>
      <c r="G118" s="18"/>
      <c r="H118" s="18"/>
      <c r="I118" s="18"/>
      <c r="J118" s="18"/>
      <c r="K118" s="18"/>
      <c r="L118" s="71"/>
      <c r="M118" s="156"/>
      <c r="N118" s="155"/>
      <c r="O118" s="157"/>
      <c r="P118" s="143"/>
      <c r="Q118" s="143"/>
      <c r="R118" s="158"/>
      <c r="S118" s="160"/>
      <c r="T118" s="160"/>
    </row>
    <row r="119" spans="1:21" ht="20.100000000000001" customHeight="1" x14ac:dyDescent="0.3">
      <c r="A119" s="16" t="s">
        <v>46</v>
      </c>
      <c r="H119" s="18"/>
      <c r="O119" s="419" t="str">
        <f>O75</f>
        <v>Sindang Beliti Ilir, 31 Desember 2023</v>
      </c>
      <c r="P119" s="419"/>
      <c r="Q119" s="419"/>
      <c r="R119" s="419"/>
      <c r="S119" s="419"/>
      <c r="T119" s="419"/>
    </row>
    <row r="120" spans="1:21" ht="20.100000000000001" customHeight="1" x14ac:dyDescent="0.3">
      <c r="B120" s="368" t="s">
        <v>327</v>
      </c>
      <c r="O120" s="419" t="s">
        <v>2</v>
      </c>
      <c r="P120" s="419"/>
      <c r="Q120" s="419"/>
      <c r="R120" s="419"/>
      <c r="S120" s="419"/>
      <c r="T120" s="419"/>
    </row>
    <row r="121" spans="1:21" x14ac:dyDescent="0.3">
      <c r="B121" s="368" t="s">
        <v>368</v>
      </c>
    </row>
    <row r="122" spans="1:21" x14ac:dyDescent="0.3">
      <c r="B122" s="368" t="s">
        <v>369</v>
      </c>
    </row>
    <row r="123" spans="1:21" ht="20.100000000000001" customHeight="1" x14ac:dyDescent="0.3">
      <c r="B123" s="374" t="s">
        <v>414</v>
      </c>
      <c r="O123" s="428" t="str">
        <f>O79</f>
        <v>Khanif Suryanto, SST</v>
      </c>
      <c r="P123" s="428"/>
      <c r="Q123" s="428"/>
      <c r="R123" s="428"/>
      <c r="S123" s="428"/>
      <c r="T123" s="428"/>
    </row>
    <row r="124" spans="1:21" ht="16.5" customHeight="1" x14ac:dyDescent="0.3">
      <c r="B124" s="374"/>
      <c r="O124" s="419" t="str">
        <f>O80</f>
        <v>NIP. 19850622 201706 1 002</v>
      </c>
      <c r="P124" s="419"/>
      <c r="Q124" s="419"/>
      <c r="R124" s="419"/>
      <c r="S124" s="419"/>
      <c r="T124" s="419"/>
    </row>
    <row r="125" spans="1:21" ht="12" customHeight="1" x14ac:dyDescent="0.3"/>
    <row r="126" spans="1:21" ht="12" customHeight="1" x14ac:dyDescent="0.3"/>
    <row r="127" spans="1:21" ht="12" customHeight="1" x14ac:dyDescent="0.3"/>
    <row r="128" spans="1:21" ht="20.100000000000001" customHeight="1" x14ac:dyDescent="0.3">
      <c r="A128" s="16" t="s">
        <v>96</v>
      </c>
    </row>
    <row r="129" spans="1:20" x14ac:dyDescent="0.3">
      <c r="L129" s="17"/>
    </row>
    <row r="130" spans="1:20" x14ac:dyDescent="0.3">
      <c r="A130" s="441" t="s">
        <v>93</v>
      </c>
      <c r="B130" s="460"/>
      <c r="C130" s="460"/>
      <c r="D130" s="460"/>
      <c r="E130" s="460"/>
      <c r="F130" s="460"/>
      <c r="G130" s="460"/>
      <c r="H130" s="460"/>
      <c r="I130" s="460"/>
      <c r="J130" s="460"/>
      <c r="K130" s="460"/>
      <c r="L130" s="460"/>
      <c r="M130" s="460"/>
      <c r="N130" s="460"/>
      <c r="O130" s="460"/>
      <c r="P130" s="460"/>
      <c r="Q130" s="460"/>
      <c r="R130" s="460"/>
      <c r="S130" s="460"/>
      <c r="T130" s="447"/>
    </row>
    <row r="131" spans="1:20" x14ac:dyDescent="0.3">
      <c r="A131" s="444" t="s">
        <v>4</v>
      </c>
      <c r="B131" s="461"/>
      <c r="C131" s="461"/>
      <c r="D131" s="461"/>
      <c r="E131" s="461"/>
      <c r="F131" s="461"/>
      <c r="G131" s="461"/>
      <c r="H131" s="461"/>
      <c r="I131" s="461"/>
      <c r="J131" s="461"/>
      <c r="K131" s="461"/>
      <c r="L131" s="461"/>
      <c r="M131" s="461"/>
      <c r="N131" s="461"/>
      <c r="O131" s="461"/>
      <c r="P131" s="461"/>
      <c r="Q131" s="461"/>
      <c r="R131" s="461"/>
      <c r="S131" s="461"/>
      <c r="T131" s="445"/>
    </row>
    <row r="132" spans="1:20" x14ac:dyDescent="0.3">
      <c r="N132" s="18"/>
    </row>
    <row r="133" spans="1:20" x14ac:dyDescent="0.3">
      <c r="A133" s="19" t="s">
        <v>5</v>
      </c>
      <c r="B133" s="19"/>
      <c r="C133" s="19" t="s">
        <v>77</v>
      </c>
      <c r="D133" s="19"/>
      <c r="L133" s="20"/>
      <c r="N133" s="20"/>
      <c r="Q133" s="347" t="s">
        <v>42</v>
      </c>
      <c r="S133" s="16" t="str">
        <f>S93</f>
        <v>: 2023</v>
      </c>
    </row>
    <row r="134" spans="1:20" x14ac:dyDescent="0.3">
      <c r="A134" s="16" t="s">
        <v>9</v>
      </c>
      <c r="C134" s="16" t="str">
        <f>C94</f>
        <v>: SINDANG BELITI ILIR</v>
      </c>
      <c r="Q134" s="347" t="s">
        <v>43</v>
      </c>
      <c r="S134" s="16" t="s">
        <v>45</v>
      </c>
    </row>
    <row r="135" spans="1:20" x14ac:dyDescent="0.3">
      <c r="A135" s="16" t="s">
        <v>6</v>
      </c>
      <c r="C135" s="16" t="s">
        <v>99</v>
      </c>
      <c r="Q135" s="347" t="s">
        <v>44</v>
      </c>
      <c r="S135" s="16" t="str">
        <f>S95</f>
        <v>: IV ( Empat )</v>
      </c>
    </row>
    <row r="136" spans="1:20" x14ac:dyDescent="0.3">
      <c r="A136" s="16" t="s">
        <v>7</v>
      </c>
      <c r="C136" s="16" t="s">
        <v>41</v>
      </c>
    </row>
    <row r="138" spans="1:20" x14ac:dyDescent="0.3">
      <c r="A138" s="424" t="s">
        <v>8</v>
      </c>
      <c r="B138" s="424" t="s">
        <v>91</v>
      </c>
      <c r="C138" s="22" t="s">
        <v>10</v>
      </c>
      <c r="D138" s="433" t="s">
        <v>15</v>
      </c>
      <c r="E138" s="422"/>
      <c r="F138" s="422"/>
      <c r="G138" s="422"/>
      <c r="H138" s="422"/>
      <c r="I138" s="422"/>
      <c r="J138" s="422"/>
      <c r="K138" s="423"/>
      <c r="L138" s="431" t="s">
        <v>28</v>
      </c>
      <c r="M138" s="432"/>
      <c r="N138" s="431" t="s">
        <v>28</v>
      </c>
      <c r="O138" s="432"/>
      <c r="P138" s="22"/>
      <c r="Q138" s="381"/>
      <c r="R138" s="421" t="s">
        <v>35</v>
      </c>
      <c r="S138" s="427"/>
      <c r="T138" s="424" t="s">
        <v>39</v>
      </c>
    </row>
    <row r="139" spans="1:20" x14ac:dyDescent="0.3">
      <c r="A139" s="425"/>
      <c r="B139" s="425"/>
      <c r="C139" s="24" t="s">
        <v>11</v>
      </c>
      <c r="D139" s="421" t="s">
        <v>16</v>
      </c>
      <c r="E139" s="422"/>
      <c r="F139" s="422"/>
      <c r="G139" s="423"/>
      <c r="H139" s="433" t="s">
        <v>23</v>
      </c>
      <c r="I139" s="422"/>
      <c r="J139" s="422"/>
      <c r="K139" s="423"/>
      <c r="L139" s="434" t="s">
        <v>29</v>
      </c>
      <c r="M139" s="435"/>
      <c r="N139" s="434" t="s">
        <v>29</v>
      </c>
      <c r="O139" s="435"/>
      <c r="P139" s="24"/>
      <c r="Q139" s="26" t="s">
        <v>416</v>
      </c>
      <c r="R139" s="429" t="s">
        <v>36</v>
      </c>
      <c r="S139" s="430"/>
      <c r="T139" s="425"/>
    </row>
    <row r="140" spans="1:20" x14ac:dyDescent="0.3">
      <c r="A140" s="425"/>
      <c r="B140" s="425"/>
      <c r="C140" s="26" t="s">
        <v>12</v>
      </c>
      <c r="D140" s="23"/>
      <c r="E140" s="27"/>
      <c r="F140" s="23"/>
      <c r="G140" s="23"/>
      <c r="H140" s="23"/>
      <c r="I140" s="23"/>
      <c r="J140" s="23"/>
      <c r="K140" s="23"/>
      <c r="L140" s="421" t="s">
        <v>30</v>
      </c>
      <c r="M140" s="427"/>
      <c r="N140" s="421" t="s">
        <v>30</v>
      </c>
      <c r="O140" s="427"/>
      <c r="P140" s="24" t="s">
        <v>34</v>
      </c>
      <c r="Q140" s="24" t="s">
        <v>417</v>
      </c>
      <c r="R140" s="22"/>
      <c r="S140" s="22"/>
      <c r="T140" s="425"/>
    </row>
    <row r="141" spans="1:20" x14ac:dyDescent="0.3">
      <c r="A141" s="425"/>
      <c r="B141" s="425"/>
      <c r="C141" s="26" t="s">
        <v>13</v>
      </c>
      <c r="D141" s="24" t="s">
        <v>17</v>
      </c>
      <c r="E141" s="28" t="s">
        <v>17</v>
      </c>
      <c r="F141" s="24" t="s">
        <v>20</v>
      </c>
      <c r="G141" s="24" t="s">
        <v>22</v>
      </c>
      <c r="H141" s="24" t="s">
        <v>24</v>
      </c>
      <c r="I141" s="24" t="s">
        <v>25</v>
      </c>
      <c r="J141" s="24" t="s">
        <v>26</v>
      </c>
      <c r="K141" s="24" t="s">
        <v>22</v>
      </c>
      <c r="L141" s="429" t="s">
        <v>14</v>
      </c>
      <c r="M141" s="430"/>
      <c r="N141" s="429" t="s">
        <v>33</v>
      </c>
      <c r="O141" s="430"/>
      <c r="P141" s="24" t="s">
        <v>28</v>
      </c>
      <c r="Q141" s="24" t="s">
        <v>418</v>
      </c>
      <c r="R141" s="24" t="s">
        <v>37</v>
      </c>
      <c r="S141" s="24" t="s">
        <v>38</v>
      </c>
      <c r="T141" s="425"/>
    </row>
    <row r="142" spans="1:20" x14ac:dyDescent="0.3">
      <c r="A142" s="425"/>
      <c r="B142" s="425"/>
      <c r="C142" s="26" t="s">
        <v>14</v>
      </c>
      <c r="D142" s="24" t="s">
        <v>18</v>
      </c>
      <c r="E142" s="28" t="s">
        <v>19</v>
      </c>
      <c r="F142" s="24" t="s">
        <v>21</v>
      </c>
      <c r="G142" s="24"/>
      <c r="H142" s="24"/>
      <c r="I142" s="24"/>
      <c r="J142" s="24" t="s">
        <v>27</v>
      </c>
      <c r="K142" s="24"/>
      <c r="L142" s="22" t="s">
        <v>22</v>
      </c>
      <c r="M142" s="22" t="s">
        <v>31</v>
      </c>
      <c r="N142" s="22" t="s">
        <v>22</v>
      </c>
      <c r="O142" s="22" t="s">
        <v>31</v>
      </c>
      <c r="P142" s="24"/>
      <c r="Q142" s="24"/>
      <c r="R142" s="25"/>
      <c r="S142" s="25"/>
      <c r="T142" s="425"/>
    </row>
    <row r="143" spans="1:20" ht="20.100000000000001" customHeight="1" x14ac:dyDescent="0.3">
      <c r="A143" s="426"/>
      <c r="B143" s="426"/>
      <c r="C143" s="29"/>
      <c r="D143" s="30"/>
      <c r="E143" s="31"/>
      <c r="F143" s="30"/>
      <c r="G143" s="30"/>
      <c r="H143" s="30"/>
      <c r="I143" s="30"/>
      <c r="J143" s="30"/>
      <c r="K143" s="30"/>
      <c r="L143" s="32" t="s">
        <v>29</v>
      </c>
      <c r="M143" s="33" t="s">
        <v>32</v>
      </c>
      <c r="N143" s="32" t="s">
        <v>29</v>
      </c>
      <c r="O143" s="33" t="s">
        <v>32</v>
      </c>
      <c r="P143" s="33"/>
      <c r="Q143" s="33"/>
      <c r="R143" s="30"/>
      <c r="S143" s="30"/>
      <c r="T143" s="426"/>
    </row>
    <row r="144" spans="1:20" x14ac:dyDescent="0.3">
      <c r="A144" s="8">
        <v>1</v>
      </c>
      <c r="B144" s="8">
        <v>2</v>
      </c>
      <c r="C144" s="8">
        <v>3</v>
      </c>
      <c r="D144" s="8">
        <v>4</v>
      </c>
      <c r="E144" s="8">
        <v>5</v>
      </c>
      <c r="F144" s="8">
        <v>6</v>
      </c>
      <c r="G144" s="8" t="s">
        <v>0</v>
      </c>
      <c r="H144" s="8">
        <v>8</v>
      </c>
      <c r="I144" s="8">
        <v>9</v>
      </c>
      <c r="J144" s="8">
        <v>10</v>
      </c>
      <c r="K144" s="8" t="s">
        <v>1</v>
      </c>
      <c r="L144" s="8">
        <v>12</v>
      </c>
      <c r="M144" s="8">
        <v>13</v>
      </c>
      <c r="N144" s="8">
        <v>14</v>
      </c>
      <c r="O144" s="8">
        <v>15</v>
      </c>
      <c r="P144" s="8">
        <v>16</v>
      </c>
      <c r="Q144" s="8"/>
      <c r="R144" s="8">
        <v>17</v>
      </c>
      <c r="S144" s="8">
        <v>18</v>
      </c>
      <c r="T144" s="8">
        <v>19</v>
      </c>
    </row>
    <row r="145" spans="1:23" x14ac:dyDescent="0.3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7"/>
      <c r="P145" s="8"/>
      <c r="Q145" s="8"/>
      <c r="R145" s="6"/>
      <c r="S145" s="6"/>
      <c r="T145" s="6"/>
    </row>
    <row r="146" spans="1:23" x14ac:dyDescent="0.3">
      <c r="A146" s="8">
        <v>1</v>
      </c>
      <c r="B146" s="67" t="s">
        <v>256</v>
      </c>
      <c r="C146" s="133">
        <v>388</v>
      </c>
      <c r="D146" s="3">
        <v>0</v>
      </c>
      <c r="E146" s="3">
        <v>0</v>
      </c>
      <c r="F146" s="3">
        <v>0</v>
      </c>
      <c r="G146" s="13">
        <f t="shared" ref="G146:G155" si="15">C146+E146-F146</f>
        <v>388</v>
      </c>
      <c r="H146" s="13">
        <v>55</v>
      </c>
      <c r="I146" s="13">
        <v>325</v>
      </c>
      <c r="J146" s="13">
        <v>8</v>
      </c>
      <c r="K146" s="13">
        <f>H146+I146+J146</f>
        <v>388</v>
      </c>
      <c r="L146" s="58">
        <v>211250</v>
      </c>
      <c r="M146" s="58">
        <v>650</v>
      </c>
      <c r="N146" s="58">
        <f>I146*O146</f>
        <v>162500</v>
      </c>
      <c r="O146" s="58">
        <v>500</v>
      </c>
      <c r="P146" s="8" t="s">
        <v>65</v>
      </c>
      <c r="Q146" s="8">
        <v>37000</v>
      </c>
      <c r="R146" s="58">
        <v>122</v>
      </c>
      <c r="S146" s="6"/>
      <c r="T146" s="6"/>
      <c r="W146" s="58">
        <v>1300</v>
      </c>
    </row>
    <row r="147" spans="1:23" x14ac:dyDescent="0.3">
      <c r="A147" s="8">
        <v>2</v>
      </c>
      <c r="B147" s="67" t="s">
        <v>257</v>
      </c>
      <c r="C147" s="133">
        <v>169</v>
      </c>
      <c r="D147" s="3">
        <v>0</v>
      </c>
      <c r="E147" s="3">
        <v>0</v>
      </c>
      <c r="F147" s="3">
        <v>0</v>
      </c>
      <c r="G147" s="13">
        <f t="shared" si="15"/>
        <v>169</v>
      </c>
      <c r="H147" s="13">
        <v>59</v>
      </c>
      <c r="I147" s="13">
        <v>106</v>
      </c>
      <c r="J147" s="13">
        <v>4</v>
      </c>
      <c r="K147" s="13">
        <f t="shared" ref="K147:K155" si="16">H147+I147+J147</f>
        <v>169</v>
      </c>
      <c r="L147" s="58">
        <v>68900</v>
      </c>
      <c r="M147" s="58">
        <v>650</v>
      </c>
      <c r="N147" s="58">
        <f t="shared" ref="N147:N155" si="17">I147*O147</f>
        <v>53000</v>
      </c>
      <c r="O147" s="58">
        <v>500</v>
      </c>
      <c r="P147" s="8" t="s">
        <v>65</v>
      </c>
      <c r="Q147" s="8">
        <v>37000</v>
      </c>
      <c r="R147" s="58">
        <v>149</v>
      </c>
      <c r="S147" s="6"/>
      <c r="T147" s="6"/>
      <c r="W147" s="58">
        <v>1500</v>
      </c>
    </row>
    <row r="148" spans="1:23" x14ac:dyDescent="0.3">
      <c r="A148" s="8">
        <v>3</v>
      </c>
      <c r="B148" s="67" t="s">
        <v>258</v>
      </c>
      <c r="C148" s="133">
        <v>286</v>
      </c>
      <c r="D148" s="3">
        <v>0</v>
      </c>
      <c r="E148" s="3">
        <v>0</v>
      </c>
      <c r="F148" s="3">
        <v>0</v>
      </c>
      <c r="G148" s="13">
        <f t="shared" si="15"/>
        <v>286</v>
      </c>
      <c r="H148" s="13">
        <v>71</v>
      </c>
      <c r="I148" s="13">
        <v>209</v>
      </c>
      <c r="J148" s="3">
        <v>6</v>
      </c>
      <c r="K148" s="13">
        <f t="shared" si="16"/>
        <v>286</v>
      </c>
      <c r="L148" s="58">
        <v>135850</v>
      </c>
      <c r="M148" s="58">
        <v>650</v>
      </c>
      <c r="N148" s="58">
        <f t="shared" si="17"/>
        <v>104500</v>
      </c>
      <c r="O148" s="58">
        <v>500</v>
      </c>
      <c r="P148" s="8" t="s">
        <v>65</v>
      </c>
      <c r="Q148" s="8">
        <v>37000</v>
      </c>
      <c r="R148" s="58">
        <v>140</v>
      </c>
      <c r="S148" s="6"/>
      <c r="T148" s="6"/>
      <c r="W148" s="58">
        <v>1300</v>
      </c>
    </row>
    <row r="149" spans="1:23" x14ac:dyDescent="0.3">
      <c r="A149" s="8">
        <v>4</v>
      </c>
      <c r="B149" s="138" t="s">
        <v>259</v>
      </c>
      <c r="C149" s="133">
        <v>227</v>
      </c>
      <c r="D149" s="3">
        <v>0</v>
      </c>
      <c r="E149" s="3">
        <v>0</v>
      </c>
      <c r="F149" s="3">
        <v>0</v>
      </c>
      <c r="G149" s="13">
        <f t="shared" si="15"/>
        <v>227</v>
      </c>
      <c r="H149" s="13">
        <v>20</v>
      </c>
      <c r="I149" s="13">
        <v>200</v>
      </c>
      <c r="J149" s="3">
        <v>7</v>
      </c>
      <c r="K149" s="13">
        <f t="shared" si="16"/>
        <v>227</v>
      </c>
      <c r="L149" s="58">
        <v>130000</v>
      </c>
      <c r="M149" s="58">
        <v>650</v>
      </c>
      <c r="N149" s="58">
        <f t="shared" si="17"/>
        <v>100000</v>
      </c>
      <c r="O149" s="58">
        <v>500</v>
      </c>
      <c r="P149" s="8" t="s">
        <v>65</v>
      </c>
      <c r="Q149" s="8">
        <v>37000</v>
      </c>
      <c r="R149" s="58">
        <v>58</v>
      </c>
      <c r="S149" s="6"/>
      <c r="T149" s="6"/>
      <c r="W149" s="58">
        <v>800</v>
      </c>
    </row>
    <row r="150" spans="1:23" x14ac:dyDescent="0.3">
      <c r="A150" s="8">
        <v>5</v>
      </c>
      <c r="B150" s="67" t="s">
        <v>260</v>
      </c>
      <c r="C150" s="133">
        <v>249</v>
      </c>
      <c r="D150" s="3">
        <v>0</v>
      </c>
      <c r="E150" s="3">
        <v>0</v>
      </c>
      <c r="F150" s="3">
        <v>0</v>
      </c>
      <c r="G150" s="13">
        <f t="shared" si="15"/>
        <v>249</v>
      </c>
      <c r="H150" s="13">
        <v>39</v>
      </c>
      <c r="I150" s="13">
        <v>200</v>
      </c>
      <c r="J150" s="3">
        <v>10</v>
      </c>
      <c r="K150" s="13">
        <f t="shared" si="16"/>
        <v>249</v>
      </c>
      <c r="L150" s="58">
        <v>130000</v>
      </c>
      <c r="M150" s="58">
        <v>650</v>
      </c>
      <c r="N150" s="58">
        <f t="shared" si="17"/>
        <v>100000</v>
      </c>
      <c r="O150" s="58">
        <v>500</v>
      </c>
      <c r="P150" s="8" t="s">
        <v>65</v>
      </c>
      <c r="Q150" s="8">
        <v>37000</v>
      </c>
      <c r="R150" s="58">
        <v>110</v>
      </c>
      <c r="S150" s="6"/>
      <c r="T150" s="6"/>
      <c r="W150" s="58">
        <v>1600</v>
      </c>
    </row>
    <row r="151" spans="1:23" x14ac:dyDescent="0.3">
      <c r="A151" s="8">
        <v>6</v>
      </c>
      <c r="B151" s="67" t="s">
        <v>261</v>
      </c>
      <c r="C151" s="133">
        <v>267</v>
      </c>
      <c r="D151" s="3">
        <v>0</v>
      </c>
      <c r="E151" s="3">
        <v>0</v>
      </c>
      <c r="F151" s="3">
        <v>0</v>
      </c>
      <c r="G151" s="13">
        <f t="shared" si="15"/>
        <v>267</v>
      </c>
      <c r="H151" s="13">
        <v>14</v>
      </c>
      <c r="I151" s="13">
        <v>250</v>
      </c>
      <c r="J151" s="13">
        <v>3</v>
      </c>
      <c r="K151" s="13">
        <f t="shared" si="16"/>
        <v>267</v>
      </c>
      <c r="L151" s="58">
        <v>162500</v>
      </c>
      <c r="M151" s="58">
        <v>650</v>
      </c>
      <c r="N151" s="58">
        <f t="shared" si="17"/>
        <v>125000</v>
      </c>
      <c r="O151" s="58">
        <v>500</v>
      </c>
      <c r="P151" s="8" t="s">
        <v>65</v>
      </c>
      <c r="Q151" s="8">
        <v>37000</v>
      </c>
      <c r="R151" s="58">
        <v>105</v>
      </c>
      <c r="S151" s="6"/>
      <c r="T151" s="6"/>
      <c r="W151" s="58">
        <v>900</v>
      </c>
    </row>
    <row r="152" spans="1:23" x14ac:dyDescent="0.3">
      <c r="A152" s="8">
        <v>7</v>
      </c>
      <c r="B152" s="67" t="s">
        <v>262</v>
      </c>
      <c r="C152" s="133">
        <v>237</v>
      </c>
      <c r="D152" s="3">
        <v>0</v>
      </c>
      <c r="E152" s="3">
        <v>0</v>
      </c>
      <c r="F152" s="3">
        <v>0</v>
      </c>
      <c r="G152" s="13">
        <f t="shared" si="15"/>
        <v>237</v>
      </c>
      <c r="H152" s="13">
        <v>32</v>
      </c>
      <c r="I152" s="13">
        <v>200</v>
      </c>
      <c r="J152" s="13">
        <v>5</v>
      </c>
      <c r="K152" s="13">
        <f t="shared" si="16"/>
        <v>237</v>
      </c>
      <c r="L152" s="58">
        <v>130000</v>
      </c>
      <c r="M152" s="58">
        <v>650</v>
      </c>
      <c r="N152" s="58">
        <f t="shared" si="17"/>
        <v>100000</v>
      </c>
      <c r="O152" s="58">
        <v>500</v>
      </c>
      <c r="P152" s="8" t="s">
        <v>65</v>
      </c>
      <c r="Q152" s="8">
        <v>37000</v>
      </c>
      <c r="R152" s="58">
        <v>71</v>
      </c>
      <c r="S152" s="6"/>
      <c r="T152" s="6"/>
      <c r="W152" s="58">
        <v>1300</v>
      </c>
    </row>
    <row r="153" spans="1:23" x14ac:dyDescent="0.3">
      <c r="A153" s="8">
        <v>8</v>
      </c>
      <c r="B153" s="67" t="s">
        <v>263</v>
      </c>
      <c r="C153" s="133">
        <v>338</v>
      </c>
      <c r="D153" s="3">
        <v>0</v>
      </c>
      <c r="E153" s="3">
        <v>0</v>
      </c>
      <c r="F153" s="3">
        <v>0</v>
      </c>
      <c r="G153" s="13">
        <f t="shared" si="15"/>
        <v>338</v>
      </c>
      <c r="H153" s="13">
        <v>34</v>
      </c>
      <c r="I153" s="13">
        <v>300</v>
      </c>
      <c r="J153" s="3">
        <v>4</v>
      </c>
      <c r="K153" s="13">
        <f t="shared" si="16"/>
        <v>338</v>
      </c>
      <c r="L153" s="58">
        <v>195000</v>
      </c>
      <c r="M153" s="58">
        <v>650</v>
      </c>
      <c r="N153" s="58">
        <f t="shared" si="17"/>
        <v>150000</v>
      </c>
      <c r="O153" s="58">
        <v>500</v>
      </c>
      <c r="P153" s="8" t="s">
        <v>65</v>
      </c>
      <c r="Q153" s="8">
        <v>37000</v>
      </c>
      <c r="R153" s="58">
        <v>117</v>
      </c>
      <c r="S153" s="6"/>
      <c r="T153" s="6"/>
      <c r="W153" s="58">
        <v>1300</v>
      </c>
    </row>
    <row r="154" spans="1:23" x14ac:dyDescent="0.3">
      <c r="A154" s="8">
        <v>9</v>
      </c>
      <c r="B154" s="67" t="s">
        <v>264</v>
      </c>
      <c r="C154" s="144">
        <v>516.69000000000005</v>
      </c>
      <c r="D154" s="3">
        <v>0</v>
      </c>
      <c r="E154" s="3">
        <v>0</v>
      </c>
      <c r="F154" s="3">
        <v>0</v>
      </c>
      <c r="G154" s="37">
        <f t="shared" si="15"/>
        <v>516.69000000000005</v>
      </c>
      <c r="H154" s="13">
        <v>510</v>
      </c>
      <c r="I154" s="37">
        <v>1.69</v>
      </c>
      <c r="J154" s="3">
        <v>5</v>
      </c>
      <c r="K154" s="37">
        <f t="shared" si="16"/>
        <v>516.69000000000005</v>
      </c>
      <c r="L154" s="58">
        <v>1099</v>
      </c>
      <c r="M154" s="58">
        <v>650</v>
      </c>
      <c r="N154" s="58">
        <f t="shared" si="17"/>
        <v>845</v>
      </c>
      <c r="O154" s="58">
        <v>500</v>
      </c>
      <c r="P154" s="8" t="s">
        <v>65</v>
      </c>
      <c r="Q154" s="8">
        <v>37000</v>
      </c>
      <c r="R154" s="58">
        <v>355</v>
      </c>
      <c r="S154" s="6"/>
      <c r="T154" s="6"/>
      <c r="W154" s="58">
        <v>100</v>
      </c>
    </row>
    <row r="155" spans="1:23" x14ac:dyDescent="0.3">
      <c r="A155" s="8">
        <v>10</v>
      </c>
      <c r="B155" s="67" t="s">
        <v>265</v>
      </c>
      <c r="C155" s="135">
        <v>224.5</v>
      </c>
      <c r="D155" s="3">
        <v>0</v>
      </c>
      <c r="E155" s="64">
        <v>0</v>
      </c>
      <c r="F155" s="3">
        <v>0</v>
      </c>
      <c r="G155" s="36">
        <f t="shared" si="15"/>
        <v>224.5</v>
      </c>
      <c r="H155" s="36">
        <v>17.5</v>
      </c>
      <c r="I155" s="13">
        <v>200</v>
      </c>
      <c r="J155" s="3">
        <v>7</v>
      </c>
      <c r="K155" s="36">
        <f t="shared" si="16"/>
        <v>224.5</v>
      </c>
      <c r="L155" s="58">
        <v>130000</v>
      </c>
      <c r="M155" s="58">
        <v>650</v>
      </c>
      <c r="N155" s="58">
        <f t="shared" si="17"/>
        <v>100000</v>
      </c>
      <c r="O155" s="58">
        <v>500</v>
      </c>
      <c r="P155" s="8" t="s">
        <v>65</v>
      </c>
      <c r="Q155" s="8">
        <v>37000</v>
      </c>
      <c r="R155" s="58">
        <v>102</v>
      </c>
      <c r="S155" s="6"/>
      <c r="T155" s="6"/>
      <c r="W155" s="58">
        <v>1100</v>
      </c>
    </row>
    <row r="156" spans="1:23" x14ac:dyDescent="0.3">
      <c r="A156" s="6"/>
      <c r="B156" s="67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58">
        <v>0</v>
      </c>
      <c r="P156" s="8"/>
      <c r="Q156" s="8"/>
      <c r="R156" s="6"/>
      <c r="S156" s="6"/>
      <c r="T156" s="6"/>
    </row>
    <row r="157" spans="1:23" x14ac:dyDescent="0.3">
      <c r="A157" s="6"/>
      <c r="B157" s="41" t="s">
        <v>3</v>
      </c>
      <c r="C157" s="37">
        <f t="shared" ref="C157:L157" si="18">SUM(C146:C156)</f>
        <v>2902.19</v>
      </c>
      <c r="D157" s="3">
        <f t="shared" si="18"/>
        <v>0</v>
      </c>
      <c r="E157" s="36">
        <f t="shared" si="18"/>
        <v>0</v>
      </c>
      <c r="F157" s="3">
        <f t="shared" si="18"/>
        <v>0</v>
      </c>
      <c r="G157" s="37">
        <f t="shared" si="18"/>
        <v>2902.19</v>
      </c>
      <c r="H157" s="36">
        <f t="shared" si="18"/>
        <v>851.5</v>
      </c>
      <c r="I157" s="37">
        <f t="shared" si="18"/>
        <v>1991.69</v>
      </c>
      <c r="J157" s="13">
        <f t="shared" si="18"/>
        <v>59</v>
      </c>
      <c r="K157" s="37">
        <f t="shared" si="18"/>
        <v>2902.19</v>
      </c>
      <c r="L157" s="40">
        <f t="shared" si="18"/>
        <v>1294599</v>
      </c>
      <c r="M157" s="58">
        <f>SUM(M146:M156)/10</f>
        <v>650</v>
      </c>
      <c r="N157" s="40">
        <f>SUM(N146:N156)</f>
        <v>995845</v>
      </c>
      <c r="O157" s="58">
        <f>SUM(O146:O156)/10</f>
        <v>500</v>
      </c>
      <c r="P157" s="8" t="s">
        <v>65</v>
      </c>
      <c r="Q157" s="8">
        <v>37000</v>
      </c>
      <c r="R157" s="40">
        <f>SUM(R146:R156)</f>
        <v>1329</v>
      </c>
      <c r="S157" s="6"/>
      <c r="T157" s="6"/>
    </row>
    <row r="159" spans="1:23" x14ac:dyDescent="0.3">
      <c r="A159" s="16" t="s">
        <v>46</v>
      </c>
      <c r="I159" s="18"/>
      <c r="O159" s="419" t="str">
        <f>O119</f>
        <v>Sindang Beliti Ilir, 31 Desember 2023</v>
      </c>
      <c r="P159" s="419"/>
      <c r="Q159" s="419"/>
      <c r="R159" s="419"/>
      <c r="S159" s="419"/>
      <c r="T159" s="419"/>
    </row>
    <row r="160" spans="1:23" x14ac:dyDescent="0.3">
      <c r="I160" s="20"/>
      <c r="O160" s="419" t="s">
        <v>2</v>
      </c>
      <c r="P160" s="419"/>
      <c r="Q160" s="419"/>
      <c r="R160" s="419"/>
      <c r="S160" s="419"/>
      <c r="T160" s="419"/>
    </row>
    <row r="161" spans="1:20" x14ac:dyDescent="0.3">
      <c r="B161" s="261"/>
      <c r="D161" s="20"/>
    </row>
    <row r="162" spans="1:20" x14ac:dyDescent="0.3">
      <c r="B162" s="262"/>
    </row>
    <row r="163" spans="1:20" x14ac:dyDescent="0.3">
      <c r="B163" s="261"/>
      <c r="O163" s="428" t="str">
        <f>O123</f>
        <v>Khanif Suryanto, SST</v>
      </c>
      <c r="P163" s="428"/>
      <c r="Q163" s="428"/>
      <c r="R163" s="428"/>
      <c r="S163" s="428"/>
      <c r="T163" s="428"/>
    </row>
    <row r="164" spans="1:20" x14ac:dyDescent="0.3">
      <c r="B164" s="256"/>
      <c r="O164" s="419" t="str">
        <f>O124</f>
        <v>NIP. 19850622 201706 1 002</v>
      </c>
      <c r="P164" s="419"/>
      <c r="Q164" s="419"/>
      <c r="R164" s="419"/>
      <c r="S164" s="419"/>
      <c r="T164" s="419"/>
    </row>
    <row r="165" spans="1:20" x14ac:dyDescent="0.3">
      <c r="B165" s="263"/>
    </row>
    <row r="166" spans="1:20" x14ac:dyDescent="0.3">
      <c r="B166" s="264"/>
    </row>
    <row r="170" spans="1:20" x14ac:dyDescent="0.3">
      <c r="A170" s="16" t="s">
        <v>96</v>
      </c>
    </row>
    <row r="171" spans="1:20" x14ac:dyDescent="0.3">
      <c r="A171" s="441" t="s">
        <v>93</v>
      </c>
      <c r="B171" s="460"/>
      <c r="C171" s="460"/>
      <c r="D171" s="460"/>
      <c r="E171" s="460"/>
      <c r="F171" s="460"/>
      <c r="G171" s="460"/>
      <c r="H171" s="460"/>
      <c r="I171" s="460"/>
      <c r="J171" s="460"/>
      <c r="K171" s="460"/>
      <c r="L171" s="460"/>
      <c r="M171" s="460"/>
      <c r="N171" s="460"/>
      <c r="O171" s="460"/>
      <c r="P171" s="460"/>
      <c r="Q171" s="460"/>
      <c r="R171" s="460"/>
      <c r="S171" s="460"/>
      <c r="T171" s="447"/>
    </row>
    <row r="172" spans="1:20" x14ac:dyDescent="0.3">
      <c r="A172" s="444" t="s">
        <v>4</v>
      </c>
      <c r="B172" s="461"/>
      <c r="C172" s="461"/>
      <c r="D172" s="461"/>
      <c r="E172" s="461"/>
      <c r="F172" s="461"/>
      <c r="G172" s="461"/>
      <c r="H172" s="461"/>
      <c r="I172" s="461"/>
      <c r="J172" s="461"/>
      <c r="K172" s="461"/>
      <c r="L172" s="461"/>
      <c r="M172" s="461"/>
      <c r="N172" s="461"/>
      <c r="O172" s="461"/>
      <c r="P172" s="461"/>
      <c r="Q172" s="461"/>
      <c r="R172" s="461"/>
      <c r="S172" s="461"/>
      <c r="T172" s="445"/>
    </row>
    <row r="173" spans="1:20" x14ac:dyDescent="0.3">
      <c r="N173" s="18"/>
    </row>
    <row r="174" spans="1:20" x14ac:dyDescent="0.3">
      <c r="A174" s="19" t="s">
        <v>5</v>
      </c>
      <c r="B174" s="19"/>
      <c r="C174" s="19" t="s">
        <v>79</v>
      </c>
      <c r="D174" s="19"/>
      <c r="L174" s="20"/>
      <c r="N174" s="20"/>
      <c r="Q174" s="347" t="s">
        <v>42</v>
      </c>
      <c r="S174" s="16" t="str">
        <f>S133</f>
        <v>: 2023</v>
      </c>
    </row>
    <row r="175" spans="1:20" x14ac:dyDescent="0.3">
      <c r="A175" s="16" t="s">
        <v>9</v>
      </c>
      <c r="C175" s="16" t="str">
        <f>C134</f>
        <v>: SINDANG BELITI ILIR</v>
      </c>
      <c r="Q175" s="347" t="s">
        <v>43</v>
      </c>
      <c r="S175" s="16" t="s">
        <v>45</v>
      </c>
    </row>
    <row r="176" spans="1:20" x14ac:dyDescent="0.3">
      <c r="A176" s="16" t="s">
        <v>6</v>
      </c>
      <c r="C176" s="16" t="s">
        <v>99</v>
      </c>
      <c r="Q176" s="347" t="s">
        <v>44</v>
      </c>
      <c r="S176" s="16" t="str">
        <f>S135</f>
        <v>: IV ( Empat )</v>
      </c>
    </row>
    <row r="177" spans="1:20" x14ac:dyDescent="0.3">
      <c r="A177" s="16" t="s">
        <v>7</v>
      </c>
      <c r="C177" s="16" t="s">
        <v>41</v>
      </c>
    </row>
    <row r="179" spans="1:20" x14ac:dyDescent="0.3">
      <c r="A179" s="424" t="s">
        <v>8</v>
      </c>
      <c r="B179" s="424" t="s">
        <v>91</v>
      </c>
      <c r="C179" s="22" t="s">
        <v>10</v>
      </c>
      <c r="D179" s="433" t="s">
        <v>15</v>
      </c>
      <c r="E179" s="422"/>
      <c r="F179" s="422"/>
      <c r="G179" s="422"/>
      <c r="H179" s="422"/>
      <c r="I179" s="422"/>
      <c r="J179" s="422"/>
      <c r="K179" s="423"/>
      <c r="L179" s="431" t="s">
        <v>28</v>
      </c>
      <c r="M179" s="432"/>
      <c r="N179" s="431" t="s">
        <v>28</v>
      </c>
      <c r="O179" s="432"/>
      <c r="P179" s="22"/>
      <c r="Q179" s="381"/>
      <c r="R179" s="421" t="s">
        <v>35</v>
      </c>
      <c r="S179" s="427"/>
      <c r="T179" s="424" t="s">
        <v>39</v>
      </c>
    </row>
    <row r="180" spans="1:20" x14ac:dyDescent="0.3">
      <c r="A180" s="425"/>
      <c r="B180" s="425"/>
      <c r="C180" s="24" t="s">
        <v>11</v>
      </c>
      <c r="D180" s="421" t="s">
        <v>16</v>
      </c>
      <c r="E180" s="422"/>
      <c r="F180" s="422"/>
      <c r="G180" s="423"/>
      <c r="H180" s="433" t="s">
        <v>23</v>
      </c>
      <c r="I180" s="422"/>
      <c r="J180" s="422"/>
      <c r="K180" s="423"/>
      <c r="L180" s="434" t="s">
        <v>29</v>
      </c>
      <c r="M180" s="435"/>
      <c r="N180" s="434" t="s">
        <v>29</v>
      </c>
      <c r="O180" s="435"/>
      <c r="P180" s="24"/>
      <c r="Q180" s="26" t="s">
        <v>416</v>
      </c>
      <c r="R180" s="429" t="s">
        <v>36</v>
      </c>
      <c r="S180" s="430"/>
      <c r="T180" s="425"/>
    </row>
    <row r="181" spans="1:20" x14ac:dyDescent="0.3">
      <c r="A181" s="425"/>
      <c r="B181" s="425"/>
      <c r="C181" s="26" t="s">
        <v>12</v>
      </c>
      <c r="D181" s="23"/>
      <c r="E181" s="27"/>
      <c r="F181" s="23"/>
      <c r="G181" s="23"/>
      <c r="H181" s="23"/>
      <c r="I181" s="23"/>
      <c r="J181" s="23"/>
      <c r="K181" s="23"/>
      <c r="L181" s="421" t="s">
        <v>30</v>
      </c>
      <c r="M181" s="427"/>
      <c r="N181" s="421" t="s">
        <v>30</v>
      </c>
      <c r="O181" s="427"/>
      <c r="P181" s="24" t="s">
        <v>34</v>
      </c>
      <c r="Q181" s="24" t="s">
        <v>417</v>
      </c>
      <c r="R181" s="22"/>
      <c r="S181" s="22"/>
      <c r="T181" s="425"/>
    </row>
    <row r="182" spans="1:20" x14ac:dyDescent="0.3">
      <c r="A182" s="425"/>
      <c r="B182" s="425"/>
      <c r="C182" s="26" t="s">
        <v>13</v>
      </c>
      <c r="D182" s="24" t="s">
        <v>17</v>
      </c>
      <c r="E182" s="28" t="s">
        <v>17</v>
      </c>
      <c r="F182" s="24" t="s">
        <v>20</v>
      </c>
      <c r="G182" s="24" t="s">
        <v>22</v>
      </c>
      <c r="H182" s="24" t="s">
        <v>24</v>
      </c>
      <c r="I182" s="24" t="s">
        <v>25</v>
      </c>
      <c r="J182" s="24" t="s">
        <v>26</v>
      </c>
      <c r="K182" s="24" t="s">
        <v>22</v>
      </c>
      <c r="L182" s="429" t="s">
        <v>14</v>
      </c>
      <c r="M182" s="430"/>
      <c r="N182" s="429" t="s">
        <v>33</v>
      </c>
      <c r="O182" s="430"/>
      <c r="P182" s="24" t="s">
        <v>28</v>
      </c>
      <c r="Q182" s="24" t="s">
        <v>418</v>
      </c>
      <c r="R182" s="24" t="s">
        <v>37</v>
      </c>
      <c r="S182" s="24" t="s">
        <v>38</v>
      </c>
      <c r="T182" s="425"/>
    </row>
    <row r="183" spans="1:20" x14ac:dyDescent="0.3">
      <c r="A183" s="425"/>
      <c r="B183" s="425"/>
      <c r="C183" s="26" t="s">
        <v>14</v>
      </c>
      <c r="D183" s="24" t="s">
        <v>18</v>
      </c>
      <c r="E183" s="28" t="s">
        <v>19</v>
      </c>
      <c r="F183" s="24" t="s">
        <v>21</v>
      </c>
      <c r="G183" s="24"/>
      <c r="H183" s="24"/>
      <c r="I183" s="24"/>
      <c r="J183" s="24" t="s">
        <v>27</v>
      </c>
      <c r="K183" s="24"/>
      <c r="L183" s="22" t="s">
        <v>22</v>
      </c>
      <c r="M183" s="22" t="s">
        <v>31</v>
      </c>
      <c r="N183" s="22" t="s">
        <v>22</v>
      </c>
      <c r="O183" s="22" t="s">
        <v>31</v>
      </c>
      <c r="P183" s="24"/>
      <c r="Q183" s="24"/>
      <c r="R183" s="25"/>
      <c r="S183" s="25"/>
      <c r="T183" s="425"/>
    </row>
    <row r="184" spans="1:20" ht="20.100000000000001" customHeight="1" x14ac:dyDescent="0.3">
      <c r="A184" s="426"/>
      <c r="B184" s="426"/>
      <c r="C184" s="29"/>
      <c r="D184" s="30"/>
      <c r="E184" s="31"/>
      <c r="F184" s="30"/>
      <c r="G184" s="30"/>
      <c r="H184" s="30"/>
      <c r="I184" s="30"/>
      <c r="J184" s="30"/>
      <c r="K184" s="30"/>
      <c r="L184" s="32" t="s">
        <v>29</v>
      </c>
      <c r="M184" s="33" t="s">
        <v>32</v>
      </c>
      <c r="N184" s="32" t="s">
        <v>29</v>
      </c>
      <c r="O184" s="33" t="s">
        <v>32</v>
      </c>
      <c r="P184" s="33"/>
      <c r="Q184" s="33"/>
      <c r="R184" s="30"/>
      <c r="S184" s="30"/>
      <c r="T184" s="426"/>
    </row>
    <row r="185" spans="1:20" x14ac:dyDescent="0.3">
      <c r="A185" s="8">
        <v>1</v>
      </c>
      <c r="B185" s="8">
        <v>2</v>
      </c>
      <c r="C185" s="8">
        <v>3</v>
      </c>
      <c r="D185" s="8">
        <v>4</v>
      </c>
      <c r="E185" s="8">
        <v>5</v>
      </c>
      <c r="F185" s="8">
        <v>6</v>
      </c>
      <c r="G185" s="8" t="s">
        <v>0</v>
      </c>
      <c r="H185" s="8">
        <v>8</v>
      </c>
      <c r="I185" s="8">
        <v>9</v>
      </c>
      <c r="J185" s="8">
        <v>10</v>
      </c>
      <c r="K185" s="8" t="s">
        <v>1</v>
      </c>
      <c r="L185" s="8">
        <v>12</v>
      </c>
      <c r="M185" s="8">
        <v>13</v>
      </c>
      <c r="N185" s="8">
        <v>14</v>
      </c>
      <c r="O185" s="8">
        <v>15</v>
      </c>
      <c r="P185" s="8">
        <v>16</v>
      </c>
      <c r="Q185" s="8"/>
      <c r="R185" s="8">
        <v>17</v>
      </c>
      <c r="S185" s="8">
        <v>18</v>
      </c>
      <c r="T185" s="8">
        <v>19</v>
      </c>
    </row>
    <row r="186" spans="1:20" x14ac:dyDescent="0.3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7"/>
      <c r="P186" s="8"/>
      <c r="Q186" s="8"/>
      <c r="R186" s="6"/>
      <c r="S186" s="6"/>
      <c r="T186" s="6"/>
    </row>
    <row r="187" spans="1:20" x14ac:dyDescent="0.3">
      <c r="A187" s="8">
        <v>1</v>
      </c>
      <c r="B187" s="67" t="s">
        <v>256</v>
      </c>
      <c r="C187" s="135">
        <v>0.5</v>
      </c>
      <c r="D187" s="3">
        <v>0</v>
      </c>
      <c r="E187" s="3">
        <v>0</v>
      </c>
      <c r="F187" s="3">
        <v>0</v>
      </c>
      <c r="G187" s="36">
        <f t="shared" ref="G187:G196" si="19">C187+E187-F187</f>
        <v>0.5</v>
      </c>
      <c r="H187" s="13">
        <v>0</v>
      </c>
      <c r="I187" s="36">
        <v>0.5</v>
      </c>
      <c r="J187" s="13">
        <v>0</v>
      </c>
      <c r="K187" s="36">
        <f>H187+I187+J187</f>
        <v>0.5</v>
      </c>
      <c r="L187" s="13">
        <v>350</v>
      </c>
      <c r="M187" s="6">
        <v>700</v>
      </c>
      <c r="N187" s="76">
        <f>I187*O187</f>
        <v>275</v>
      </c>
      <c r="O187" s="6">
        <v>550</v>
      </c>
      <c r="P187" s="8" t="s">
        <v>66</v>
      </c>
      <c r="Q187" s="8">
        <v>18000</v>
      </c>
      <c r="R187" s="13">
        <v>1</v>
      </c>
      <c r="S187" s="6"/>
      <c r="T187" s="6"/>
    </row>
    <row r="188" spans="1:20" x14ac:dyDescent="0.3">
      <c r="A188" s="8">
        <v>2</v>
      </c>
      <c r="B188" s="67" t="s">
        <v>257</v>
      </c>
      <c r="C188" s="36">
        <v>0.5</v>
      </c>
      <c r="D188" s="3">
        <v>0</v>
      </c>
      <c r="E188" s="3">
        <v>0</v>
      </c>
      <c r="F188" s="64">
        <v>0</v>
      </c>
      <c r="G188" s="36">
        <f t="shared" si="19"/>
        <v>0.5</v>
      </c>
      <c r="H188" s="36">
        <v>0</v>
      </c>
      <c r="I188" s="36">
        <v>0.5</v>
      </c>
      <c r="J188" s="13">
        <v>0</v>
      </c>
      <c r="K188" s="36">
        <f t="shared" ref="K188:K196" si="20">H188+I188+J188</f>
        <v>0.5</v>
      </c>
      <c r="L188" s="13">
        <v>325</v>
      </c>
      <c r="M188" s="6">
        <v>650</v>
      </c>
      <c r="N188" s="76">
        <f t="shared" ref="N188:N196" si="21">I188*O188</f>
        <v>275</v>
      </c>
      <c r="O188" s="6">
        <v>550</v>
      </c>
      <c r="P188" s="8" t="s">
        <v>66</v>
      </c>
      <c r="Q188" s="8">
        <v>18000</v>
      </c>
      <c r="R188" s="13">
        <v>1</v>
      </c>
      <c r="S188" s="6"/>
      <c r="T188" s="6"/>
    </row>
    <row r="189" spans="1:20" x14ac:dyDescent="0.3">
      <c r="A189" s="8">
        <v>3</v>
      </c>
      <c r="B189" s="67" t="s">
        <v>258</v>
      </c>
      <c r="C189" s="36">
        <v>0.5</v>
      </c>
      <c r="D189" s="3">
        <v>0</v>
      </c>
      <c r="E189" s="3">
        <v>0</v>
      </c>
      <c r="F189" s="3">
        <v>0</v>
      </c>
      <c r="G189" s="36">
        <f t="shared" si="19"/>
        <v>0.5</v>
      </c>
      <c r="H189" s="36">
        <v>0</v>
      </c>
      <c r="I189" s="36">
        <v>0.5</v>
      </c>
      <c r="J189" s="3">
        <v>0</v>
      </c>
      <c r="K189" s="36">
        <f t="shared" si="20"/>
        <v>0.5</v>
      </c>
      <c r="L189" s="13">
        <v>325</v>
      </c>
      <c r="M189" s="6">
        <v>650</v>
      </c>
      <c r="N189" s="76">
        <f t="shared" si="21"/>
        <v>275</v>
      </c>
      <c r="O189" s="6">
        <v>550</v>
      </c>
      <c r="P189" s="8" t="s">
        <v>66</v>
      </c>
      <c r="Q189" s="8">
        <v>18000</v>
      </c>
      <c r="R189" s="13">
        <v>2</v>
      </c>
      <c r="S189" s="6"/>
      <c r="T189" s="6"/>
    </row>
    <row r="190" spans="1:20" x14ac:dyDescent="0.3">
      <c r="A190" s="8">
        <v>4</v>
      </c>
      <c r="B190" s="138" t="s">
        <v>259</v>
      </c>
      <c r="C190" s="133">
        <v>0</v>
      </c>
      <c r="D190" s="3">
        <v>0</v>
      </c>
      <c r="E190" s="3">
        <v>0</v>
      </c>
      <c r="F190" s="3">
        <v>0</v>
      </c>
      <c r="G190" s="13">
        <f t="shared" si="19"/>
        <v>0</v>
      </c>
      <c r="H190" s="13">
        <v>0</v>
      </c>
      <c r="I190" s="13">
        <v>0</v>
      </c>
      <c r="J190" s="3">
        <v>0</v>
      </c>
      <c r="K190" s="13">
        <f t="shared" si="20"/>
        <v>0</v>
      </c>
      <c r="L190" s="13">
        <v>0</v>
      </c>
      <c r="M190" s="6">
        <v>0</v>
      </c>
      <c r="N190" s="76">
        <f t="shared" si="21"/>
        <v>0</v>
      </c>
      <c r="O190" s="6">
        <v>0</v>
      </c>
      <c r="P190" s="8"/>
      <c r="Q190" s="8"/>
      <c r="R190" s="6"/>
      <c r="S190" s="6"/>
      <c r="T190" s="6"/>
    </row>
    <row r="191" spans="1:20" s="256" customFormat="1" x14ac:dyDescent="0.3">
      <c r="A191" s="119">
        <v>5</v>
      </c>
      <c r="B191" s="120" t="s">
        <v>260</v>
      </c>
      <c r="C191" s="335">
        <v>1</v>
      </c>
      <c r="D191" s="122">
        <v>0</v>
      </c>
      <c r="E191" s="122">
        <v>0</v>
      </c>
      <c r="F191" s="329">
        <v>0</v>
      </c>
      <c r="G191" s="335">
        <f t="shared" si="19"/>
        <v>1</v>
      </c>
      <c r="H191" s="335">
        <v>0</v>
      </c>
      <c r="I191" s="307">
        <v>1</v>
      </c>
      <c r="J191" s="122">
        <v>0</v>
      </c>
      <c r="K191" s="335">
        <f t="shared" si="20"/>
        <v>1</v>
      </c>
      <c r="L191" s="307">
        <v>650</v>
      </c>
      <c r="M191" s="127">
        <v>650</v>
      </c>
      <c r="N191" s="360">
        <f t="shared" si="21"/>
        <v>550</v>
      </c>
      <c r="O191" s="6">
        <v>550</v>
      </c>
      <c r="P191" s="119" t="s">
        <v>66</v>
      </c>
      <c r="Q191" s="119">
        <v>18000</v>
      </c>
      <c r="R191" s="127">
        <v>3</v>
      </c>
      <c r="S191" s="127"/>
      <c r="T191" s="127"/>
    </row>
    <row r="192" spans="1:20" s="256" customFormat="1" x14ac:dyDescent="0.3">
      <c r="A192" s="119">
        <v>6</v>
      </c>
      <c r="B192" s="120" t="s">
        <v>261</v>
      </c>
      <c r="C192" s="361">
        <v>0.5</v>
      </c>
      <c r="D192" s="122">
        <v>0</v>
      </c>
      <c r="E192" s="122">
        <v>0</v>
      </c>
      <c r="F192" s="122">
        <v>0</v>
      </c>
      <c r="G192" s="335">
        <f t="shared" si="19"/>
        <v>0.5</v>
      </c>
      <c r="H192" s="307">
        <v>0</v>
      </c>
      <c r="I192" s="335">
        <v>0.5</v>
      </c>
      <c r="J192" s="307">
        <v>0</v>
      </c>
      <c r="K192" s="335">
        <f t="shared" si="20"/>
        <v>0.5</v>
      </c>
      <c r="L192" s="307">
        <v>325</v>
      </c>
      <c r="M192" s="127">
        <v>650</v>
      </c>
      <c r="N192" s="360">
        <f t="shared" si="21"/>
        <v>275</v>
      </c>
      <c r="O192" s="6">
        <v>550</v>
      </c>
      <c r="P192" s="119" t="s">
        <v>66</v>
      </c>
      <c r="Q192" s="119">
        <v>18000</v>
      </c>
      <c r="R192" s="127">
        <v>3</v>
      </c>
      <c r="S192" s="127"/>
      <c r="T192" s="127"/>
    </row>
    <row r="193" spans="1:20" s="256" customFormat="1" x14ac:dyDescent="0.3">
      <c r="A193" s="119">
        <v>7</v>
      </c>
      <c r="B193" s="120" t="s">
        <v>262</v>
      </c>
      <c r="C193" s="307">
        <v>2</v>
      </c>
      <c r="D193" s="122">
        <v>0</v>
      </c>
      <c r="E193" s="122">
        <v>0</v>
      </c>
      <c r="F193" s="122">
        <v>0</v>
      </c>
      <c r="G193" s="335">
        <f t="shared" si="19"/>
        <v>2</v>
      </c>
      <c r="H193" s="335">
        <v>0</v>
      </c>
      <c r="I193" s="307">
        <v>2</v>
      </c>
      <c r="J193" s="307">
        <v>0</v>
      </c>
      <c r="K193" s="307">
        <f t="shared" si="20"/>
        <v>2</v>
      </c>
      <c r="L193" s="307">
        <v>1400</v>
      </c>
      <c r="M193" s="127">
        <v>700</v>
      </c>
      <c r="N193" s="360">
        <f t="shared" si="21"/>
        <v>1100</v>
      </c>
      <c r="O193" s="6">
        <v>550</v>
      </c>
      <c r="P193" s="119" t="s">
        <v>66</v>
      </c>
      <c r="Q193" s="119">
        <v>18000</v>
      </c>
      <c r="R193" s="127">
        <v>4</v>
      </c>
      <c r="S193" s="127"/>
      <c r="T193" s="127"/>
    </row>
    <row r="194" spans="1:20" s="256" customFormat="1" x14ac:dyDescent="0.3">
      <c r="A194" s="119">
        <v>8</v>
      </c>
      <c r="B194" s="120" t="s">
        <v>263</v>
      </c>
      <c r="C194" s="335">
        <v>0.5</v>
      </c>
      <c r="D194" s="122">
        <v>0</v>
      </c>
      <c r="E194" s="122">
        <v>0</v>
      </c>
      <c r="F194" s="122">
        <v>0</v>
      </c>
      <c r="G194" s="335">
        <f t="shared" si="19"/>
        <v>0.5</v>
      </c>
      <c r="H194" s="307">
        <v>0</v>
      </c>
      <c r="I194" s="335">
        <v>0.5</v>
      </c>
      <c r="J194" s="122">
        <v>0</v>
      </c>
      <c r="K194" s="335">
        <f t="shared" si="20"/>
        <v>0.5</v>
      </c>
      <c r="L194" s="307">
        <v>325</v>
      </c>
      <c r="M194" s="127">
        <v>650</v>
      </c>
      <c r="N194" s="360">
        <f t="shared" si="21"/>
        <v>275</v>
      </c>
      <c r="O194" s="6">
        <v>550</v>
      </c>
      <c r="P194" s="119" t="s">
        <v>66</v>
      </c>
      <c r="Q194" s="119">
        <v>18000</v>
      </c>
      <c r="R194" s="127">
        <v>3</v>
      </c>
      <c r="S194" s="127"/>
      <c r="T194" s="127"/>
    </row>
    <row r="195" spans="1:20" s="256" customFormat="1" x14ac:dyDescent="0.3">
      <c r="A195" s="119">
        <v>9</v>
      </c>
      <c r="B195" s="120" t="s">
        <v>264</v>
      </c>
      <c r="C195" s="335">
        <v>0.5</v>
      </c>
      <c r="D195" s="122">
        <v>0</v>
      </c>
      <c r="E195" s="122">
        <v>0</v>
      </c>
      <c r="F195" s="329">
        <v>0</v>
      </c>
      <c r="G195" s="335">
        <f t="shared" si="19"/>
        <v>0.5</v>
      </c>
      <c r="H195" s="335">
        <v>0</v>
      </c>
      <c r="I195" s="335">
        <v>0.5</v>
      </c>
      <c r="J195" s="122">
        <v>0</v>
      </c>
      <c r="K195" s="335">
        <f t="shared" si="20"/>
        <v>0.5</v>
      </c>
      <c r="L195" s="307">
        <v>350</v>
      </c>
      <c r="M195" s="127">
        <v>700</v>
      </c>
      <c r="N195" s="360">
        <f t="shared" si="21"/>
        <v>275</v>
      </c>
      <c r="O195" s="6">
        <v>550</v>
      </c>
      <c r="P195" s="119" t="s">
        <v>66</v>
      </c>
      <c r="Q195" s="119">
        <v>18000</v>
      </c>
      <c r="R195" s="127">
        <v>2</v>
      </c>
      <c r="S195" s="127"/>
      <c r="T195" s="127"/>
    </row>
    <row r="196" spans="1:20" x14ac:dyDescent="0.3">
      <c r="A196" s="8">
        <v>10</v>
      </c>
      <c r="B196" s="67" t="s">
        <v>265</v>
      </c>
      <c r="C196" s="36">
        <v>1</v>
      </c>
      <c r="D196" s="3">
        <v>0</v>
      </c>
      <c r="E196" s="3">
        <v>0</v>
      </c>
      <c r="F196" s="64">
        <v>0</v>
      </c>
      <c r="G196" s="36">
        <f t="shared" si="19"/>
        <v>1</v>
      </c>
      <c r="H196" s="36">
        <v>0</v>
      </c>
      <c r="I196" s="36">
        <v>1</v>
      </c>
      <c r="J196" s="3">
        <v>0</v>
      </c>
      <c r="K196" s="36">
        <f t="shared" si="20"/>
        <v>1</v>
      </c>
      <c r="L196" s="13">
        <v>660</v>
      </c>
      <c r="M196" s="6">
        <v>660</v>
      </c>
      <c r="N196" s="76">
        <f t="shared" si="21"/>
        <v>550</v>
      </c>
      <c r="O196" s="6">
        <v>550</v>
      </c>
      <c r="P196" s="8" t="s">
        <v>66</v>
      </c>
      <c r="Q196" s="119">
        <v>18000</v>
      </c>
      <c r="R196" s="6">
        <v>2</v>
      </c>
      <c r="S196" s="6"/>
      <c r="T196" s="6"/>
    </row>
    <row r="197" spans="1:20" x14ac:dyDescent="0.3">
      <c r="A197" s="6"/>
      <c r="B197" s="67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8"/>
      <c r="Q197" s="8"/>
      <c r="R197" s="6"/>
      <c r="S197" s="6"/>
      <c r="T197" s="6"/>
    </row>
    <row r="198" spans="1:20" x14ac:dyDescent="0.3">
      <c r="A198" s="6"/>
      <c r="B198" s="41" t="s">
        <v>3</v>
      </c>
      <c r="C198" s="13">
        <f t="shared" ref="C198:L198" si="22">SUM(C187:C197)</f>
        <v>7</v>
      </c>
      <c r="D198" s="3">
        <f t="shared" si="22"/>
        <v>0</v>
      </c>
      <c r="E198" s="13">
        <f t="shared" si="22"/>
        <v>0</v>
      </c>
      <c r="F198" s="3">
        <f t="shared" si="22"/>
        <v>0</v>
      </c>
      <c r="G198" s="13">
        <f t="shared" si="22"/>
        <v>7</v>
      </c>
      <c r="H198" s="13">
        <f t="shared" si="22"/>
        <v>0</v>
      </c>
      <c r="I198" s="13">
        <f t="shared" si="22"/>
        <v>7</v>
      </c>
      <c r="J198" s="13">
        <f t="shared" si="22"/>
        <v>0</v>
      </c>
      <c r="K198" s="13">
        <f>SUM(K187:K197)</f>
        <v>7</v>
      </c>
      <c r="L198" s="7">
        <f t="shared" si="22"/>
        <v>4710</v>
      </c>
      <c r="M198" s="14">
        <f>SUM(M187:M196)/9</f>
        <v>667.77777777777783</v>
      </c>
      <c r="N198" s="13">
        <f>SUM(N187:N197)</f>
        <v>3850</v>
      </c>
      <c r="O198" s="14">
        <f>SUM(O187:O196)/9</f>
        <v>550</v>
      </c>
      <c r="P198" s="8" t="s">
        <v>66</v>
      </c>
      <c r="Q198" s="8">
        <v>18000</v>
      </c>
      <c r="R198" s="13">
        <f>SUM(R187:R197)</f>
        <v>21</v>
      </c>
      <c r="S198" s="6"/>
      <c r="T198" s="6"/>
    </row>
    <row r="200" spans="1:20" x14ac:dyDescent="0.3">
      <c r="A200" s="16" t="s">
        <v>46</v>
      </c>
      <c r="O200" s="419" t="str">
        <f>O159</f>
        <v>Sindang Beliti Ilir, 31 Desember 2023</v>
      </c>
      <c r="P200" s="419"/>
      <c r="Q200" s="419"/>
      <c r="R200" s="419"/>
      <c r="S200" s="419"/>
      <c r="T200" s="419"/>
    </row>
    <row r="201" spans="1:20" x14ac:dyDescent="0.3">
      <c r="B201" s="82" t="s">
        <v>325</v>
      </c>
      <c r="O201" s="419" t="s">
        <v>2</v>
      </c>
      <c r="P201" s="419"/>
      <c r="Q201" s="419"/>
      <c r="R201" s="419"/>
      <c r="S201" s="419"/>
      <c r="T201" s="419"/>
    </row>
    <row r="202" spans="1:20" x14ac:dyDescent="0.3">
      <c r="B202" s="82"/>
    </row>
    <row r="204" spans="1:20" x14ac:dyDescent="0.3">
      <c r="O204" s="428" t="str">
        <f>O163</f>
        <v>Khanif Suryanto, SST</v>
      </c>
      <c r="P204" s="428"/>
      <c r="Q204" s="428"/>
      <c r="R204" s="428"/>
      <c r="S204" s="428"/>
      <c r="T204" s="428"/>
    </row>
    <row r="205" spans="1:20" x14ac:dyDescent="0.3">
      <c r="O205" s="419" t="str">
        <f>O164</f>
        <v>NIP. 19850622 201706 1 002</v>
      </c>
      <c r="P205" s="419"/>
      <c r="Q205" s="419"/>
      <c r="R205" s="419"/>
      <c r="S205" s="419"/>
      <c r="T205" s="419"/>
    </row>
    <row r="206" spans="1:20" x14ac:dyDescent="0.3">
      <c r="O206" s="70"/>
      <c r="R206" s="70"/>
      <c r="S206" s="70"/>
      <c r="T206" s="70"/>
    </row>
    <row r="207" spans="1:20" x14ac:dyDescent="0.3">
      <c r="O207" s="70"/>
      <c r="R207" s="70"/>
      <c r="S207" s="70"/>
      <c r="T207" s="70"/>
    </row>
    <row r="208" spans="1:20" x14ac:dyDescent="0.3">
      <c r="O208" s="70"/>
      <c r="R208" s="70"/>
      <c r="S208" s="70"/>
      <c r="T208" s="70"/>
    </row>
    <row r="209" spans="1:20" x14ac:dyDescent="0.3">
      <c r="O209" s="70"/>
      <c r="R209" s="70"/>
      <c r="S209" s="70"/>
      <c r="T209" s="70"/>
    </row>
    <row r="210" spans="1:20" x14ac:dyDescent="0.3">
      <c r="O210" s="70"/>
      <c r="R210" s="70"/>
      <c r="S210" s="70"/>
      <c r="T210" s="70"/>
    </row>
    <row r="211" spans="1:20" x14ac:dyDescent="0.3">
      <c r="O211" s="70"/>
      <c r="R211" s="70"/>
      <c r="S211" s="70"/>
      <c r="T211" s="70"/>
    </row>
    <row r="212" spans="1:20" x14ac:dyDescent="0.3">
      <c r="O212" s="70"/>
      <c r="R212" s="70"/>
      <c r="S212" s="70"/>
      <c r="T212" s="70"/>
    </row>
    <row r="213" spans="1:20" x14ac:dyDescent="0.3">
      <c r="A213" s="16" t="s">
        <v>96</v>
      </c>
    </row>
    <row r="214" spans="1:20" x14ac:dyDescent="0.3">
      <c r="L214" s="17"/>
    </row>
    <row r="215" spans="1:20" x14ac:dyDescent="0.3">
      <c r="A215" s="441" t="s">
        <v>93</v>
      </c>
      <c r="B215" s="460"/>
      <c r="C215" s="460"/>
      <c r="D215" s="460"/>
      <c r="E215" s="460"/>
      <c r="F215" s="460"/>
      <c r="G215" s="460"/>
      <c r="H215" s="460"/>
      <c r="I215" s="460"/>
      <c r="J215" s="460"/>
      <c r="K215" s="460"/>
      <c r="L215" s="460"/>
      <c r="M215" s="460"/>
      <c r="N215" s="460"/>
      <c r="O215" s="460"/>
      <c r="P215" s="460"/>
      <c r="Q215" s="460"/>
      <c r="R215" s="460"/>
      <c r="S215" s="460"/>
      <c r="T215" s="447"/>
    </row>
    <row r="216" spans="1:20" x14ac:dyDescent="0.3">
      <c r="A216" s="444" t="s">
        <v>4</v>
      </c>
      <c r="B216" s="461"/>
      <c r="C216" s="461"/>
      <c r="D216" s="461"/>
      <c r="E216" s="461"/>
      <c r="F216" s="461"/>
      <c r="G216" s="461"/>
      <c r="H216" s="461"/>
      <c r="I216" s="461"/>
      <c r="J216" s="461"/>
      <c r="K216" s="461"/>
      <c r="L216" s="461"/>
      <c r="M216" s="461"/>
      <c r="N216" s="461"/>
      <c r="O216" s="461"/>
      <c r="P216" s="461"/>
      <c r="Q216" s="461"/>
      <c r="R216" s="461"/>
      <c r="S216" s="461"/>
      <c r="T216" s="445"/>
    </row>
    <row r="217" spans="1:20" ht="15" customHeight="1" x14ac:dyDescent="0.3">
      <c r="N217" s="18"/>
    </row>
    <row r="218" spans="1:20" ht="15" customHeight="1" x14ac:dyDescent="0.3">
      <c r="A218" s="19" t="s">
        <v>5</v>
      </c>
      <c r="B218" s="19"/>
      <c r="C218" s="19" t="s">
        <v>80</v>
      </c>
      <c r="D218" s="19"/>
      <c r="L218" s="20"/>
      <c r="N218" s="20"/>
      <c r="Q218" s="347" t="s">
        <v>42</v>
      </c>
      <c r="S218" s="16" t="str">
        <f>S174</f>
        <v>: 2023</v>
      </c>
    </row>
    <row r="219" spans="1:20" ht="15" customHeight="1" x14ac:dyDescent="0.3">
      <c r="A219" s="16" t="s">
        <v>9</v>
      </c>
      <c r="C219" s="16" t="str">
        <f>C175</f>
        <v>: SINDANG BELITI ILIR</v>
      </c>
      <c r="Q219" s="347" t="s">
        <v>43</v>
      </c>
      <c r="S219" s="16" t="s">
        <v>45</v>
      </c>
    </row>
    <row r="220" spans="1:20" ht="15" customHeight="1" x14ac:dyDescent="0.3">
      <c r="A220" s="16" t="s">
        <v>6</v>
      </c>
      <c r="C220" s="16" t="s">
        <v>99</v>
      </c>
      <c r="Q220" s="347" t="s">
        <v>44</v>
      </c>
      <c r="S220" s="16" t="str">
        <f>S176</f>
        <v>: IV ( Empat )</v>
      </c>
    </row>
    <row r="221" spans="1:20" ht="15" customHeight="1" x14ac:dyDescent="0.3">
      <c r="A221" s="16" t="s">
        <v>7</v>
      </c>
      <c r="C221" s="16" t="s">
        <v>41</v>
      </c>
    </row>
    <row r="222" spans="1:20" ht="15" customHeight="1" x14ac:dyDescent="0.3"/>
    <row r="223" spans="1:20" x14ac:dyDescent="0.3">
      <c r="A223" s="424" t="s">
        <v>8</v>
      </c>
      <c r="B223" s="424" t="s">
        <v>91</v>
      </c>
      <c r="C223" s="22" t="s">
        <v>10</v>
      </c>
      <c r="D223" s="433" t="s">
        <v>15</v>
      </c>
      <c r="E223" s="422"/>
      <c r="F223" s="422"/>
      <c r="G223" s="422"/>
      <c r="H223" s="422"/>
      <c r="I223" s="422"/>
      <c r="J223" s="422"/>
      <c r="K223" s="423"/>
      <c r="L223" s="431" t="s">
        <v>28</v>
      </c>
      <c r="M223" s="432"/>
      <c r="N223" s="431" t="s">
        <v>28</v>
      </c>
      <c r="O223" s="432"/>
      <c r="P223" s="22"/>
      <c r="Q223" s="381"/>
      <c r="R223" s="421" t="s">
        <v>35</v>
      </c>
      <c r="S223" s="427"/>
      <c r="T223" s="424" t="s">
        <v>39</v>
      </c>
    </row>
    <row r="224" spans="1:20" x14ac:dyDescent="0.3">
      <c r="A224" s="425"/>
      <c r="B224" s="425"/>
      <c r="C224" s="24" t="s">
        <v>11</v>
      </c>
      <c r="D224" s="421" t="s">
        <v>16</v>
      </c>
      <c r="E224" s="422"/>
      <c r="F224" s="422"/>
      <c r="G224" s="423"/>
      <c r="H224" s="433" t="s">
        <v>23</v>
      </c>
      <c r="I224" s="422"/>
      <c r="J224" s="422"/>
      <c r="K224" s="423"/>
      <c r="L224" s="434" t="s">
        <v>29</v>
      </c>
      <c r="M224" s="435"/>
      <c r="N224" s="434" t="s">
        <v>29</v>
      </c>
      <c r="O224" s="435"/>
      <c r="P224" s="24"/>
      <c r="Q224" s="26" t="s">
        <v>416</v>
      </c>
      <c r="R224" s="429" t="s">
        <v>36</v>
      </c>
      <c r="S224" s="430"/>
      <c r="T224" s="425"/>
    </row>
    <row r="225" spans="1:20" x14ac:dyDescent="0.3">
      <c r="A225" s="425"/>
      <c r="B225" s="425"/>
      <c r="C225" s="26" t="s">
        <v>12</v>
      </c>
      <c r="D225" s="23"/>
      <c r="E225" s="27"/>
      <c r="F225" s="23"/>
      <c r="G225" s="23"/>
      <c r="H225" s="23"/>
      <c r="I225" s="23"/>
      <c r="J225" s="23"/>
      <c r="K225" s="23"/>
      <c r="L225" s="421" t="s">
        <v>30</v>
      </c>
      <c r="M225" s="427"/>
      <c r="N225" s="421" t="s">
        <v>30</v>
      </c>
      <c r="O225" s="427"/>
      <c r="P225" s="24" t="s">
        <v>34</v>
      </c>
      <c r="Q225" s="24" t="s">
        <v>417</v>
      </c>
      <c r="R225" s="22"/>
      <c r="S225" s="22"/>
      <c r="T225" s="425"/>
    </row>
    <row r="226" spans="1:20" x14ac:dyDescent="0.3">
      <c r="A226" s="425"/>
      <c r="B226" s="425"/>
      <c r="C226" s="26" t="s">
        <v>13</v>
      </c>
      <c r="D226" s="24" t="s">
        <v>17</v>
      </c>
      <c r="E226" s="28" t="s">
        <v>17</v>
      </c>
      <c r="F226" s="24" t="s">
        <v>20</v>
      </c>
      <c r="G226" s="24" t="s">
        <v>22</v>
      </c>
      <c r="H226" s="24" t="s">
        <v>24</v>
      </c>
      <c r="I226" s="24" t="s">
        <v>25</v>
      </c>
      <c r="J226" s="24" t="s">
        <v>26</v>
      </c>
      <c r="K226" s="24" t="s">
        <v>22</v>
      </c>
      <c r="L226" s="429" t="s">
        <v>14</v>
      </c>
      <c r="M226" s="430"/>
      <c r="N226" s="429" t="s">
        <v>33</v>
      </c>
      <c r="O226" s="430"/>
      <c r="P226" s="24" t="s">
        <v>28</v>
      </c>
      <c r="Q226" s="24" t="s">
        <v>418</v>
      </c>
      <c r="R226" s="24" t="s">
        <v>37</v>
      </c>
      <c r="S226" s="24" t="s">
        <v>38</v>
      </c>
      <c r="T226" s="425"/>
    </row>
    <row r="227" spans="1:20" x14ac:dyDescent="0.3">
      <c r="A227" s="425"/>
      <c r="B227" s="425"/>
      <c r="C227" s="26" t="s">
        <v>14</v>
      </c>
      <c r="D227" s="24" t="s">
        <v>18</v>
      </c>
      <c r="E227" s="28" t="s">
        <v>19</v>
      </c>
      <c r="F227" s="24" t="s">
        <v>21</v>
      </c>
      <c r="G227" s="24"/>
      <c r="H227" s="24"/>
      <c r="I227" s="24"/>
      <c r="J227" s="24" t="s">
        <v>27</v>
      </c>
      <c r="K227" s="24"/>
      <c r="L227" s="22" t="s">
        <v>22</v>
      </c>
      <c r="M227" s="22" t="s">
        <v>31</v>
      </c>
      <c r="N227" s="22" t="s">
        <v>22</v>
      </c>
      <c r="O227" s="22" t="s">
        <v>31</v>
      </c>
      <c r="P227" s="24"/>
      <c r="Q227" s="24"/>
      <c r="R227" s="25"/>
      <c r="S227" s="25"/>
      <c r="T227" s="425"/>
    </row>
    <row r="228" spans="1:20" x14ac:dyDescent="0.3">
      <c r="A228" s="426"/>
      <c r="B228" s="426"/>
      <c r="C228" s="29"/>
      <c r="D228" s="30"/>
      <c r="E228" s="31"/>
      <c r="F228" s="30"/>
      <c r="G228" s="30"/>
      <c r="H228" s="30"/>
      <c r="I228" s="30"/>
      <c r="J228" s="30"/>
      <c r="K228" s="30"/>
      <c r="L228" s="32" t="s">
        <v>29</v>
      </c>
      <c r="M228" s="33" t="s">
        <v>32</v>
      </c>
      <c r="N228" s="32" t="s">
        <v>29</v>
      </c>
      <c r="O228" s="33" t="s">
        <v>32</v>
      </c>
      <c r="P228" s="33"/>
      <c r="Q228" s="33"/>
      <c r="R228" s="30"/>
      <c r="S228" s="30"/>
      <c r="T228" s="426"/>
    </row>
    <row r="229" spans="1:20" x14ac:dyDescent="0.3">
      <c r="A229" s="8">
        <v>1</v>
      </c>
      <c r="B229" s="8">
        <v>2</v>
      </c>
      <c r="C229" s="8">
        <v>3</v>
      </c>
      <c r="D229" s="8">
        <v>4</v>
      </c>
      <c r="E229" s="8">
        <v>5</v>
      </c>
      <c r="F229" s="8">
        <v>6</v>
      </c>
      <c r="G229" s="8" t="s">
        <v>0</v>
      </c>
      <c r="H229" s="8">
        <v>8</v>
      </c>
      <c r="I229" s="8">
        <v>9</v>
      </c>
      <c r="J229" s="8">
        <v>10</v>
      </c>
      <c r="K229" s="8" t="s">
        <v>1</v>
      </c>
      <c r="L229" s="8">
        <v>12</v>
      </c>
      <c r="M229" s="8">
        <v>13</v>
      </c>
      <c r="N229" s="8">
        <v>14</v>
      </c>
      <c r="O229" s="8">
        <v>15</v>
      </c>
      <c r="P229" s="8">
        <v>16</v>
      </c>
      <c r="Q229" s="8"/>
      <c r="R229" s="8">
        <v>17</v>
      </c>
      <c r="S229" s="8">
        <v>18</v>
      </c>
      <c r="T229" s="8">
        <v>19</v>
      </c>
    </row>
    <row r="230" spans="1:20" ht="20.100000000000001" customHeight="1" x14ac:dyDescent="0.3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7"/>
      <c r="P230" s="8"/>
      <c r="Q230" s="8"/>
      <c r="R230" s="6"/>
      <c r="S230" s="6"/>
      <c r="T230" s="6"/>
    </row>
    <row r="231" spans="1:20" x14ac:dyDescent="0.3">
      <c r="A231" s="8">
        <v>1</v>
      </c>
      <c r="B231" s="67" t="s">
        <v>256</v>
      </c>
      <c r="C231" s="133">
        <v>4</v>
      </c>
      <c r="D231" s="3">
        <v>0</v>
      </c>
      <c r="E231" s="3">
        <v>0</v>
      </c>
      <c r="F231" s="3">
        <v>0</v>
      </c>
      <c r="G231" s="13">
        <f>C231+E231-F231</f>
        <v>4</v>
      </c>
      <c r="H231" s="3">
        <v>1</v>
      </c>
      <c r="I231" s="13">
        <v>3</v>
      </c>
      <c r="J231" s="13">
        <v>0</v>
      </c>
      <c r="K231" s="13">
        <f>H231+I231+J231</f>
        <v>4</v>
      </c>
      <c r="L231" s="58">
        <v>2850</v>
      </c>
      <c r="M231" s="58">
        <v>950</v>
      </c>
      <c r="N231" s="58">
        <f>I231*O231</f>
        <v>2850</v>
      </c>
      <c r="O231" s="58">
        <v>950</v>
      </c>
      <c r="P231" s="8" t="s">
        <v>67</v>
      </c>
      <c r="Q231" s="8">
        <v>3000</v>
      </c>
      <c r="R231" s="58">
        <v>21</v>
      </c>
      <c r="S231" s="37"/>
      <c r="T231" s="6"/>
    </row>
    <row r="232" spans="1:20" x14ac:dyDescent="0.3">
      <c r="A232" s="8">
        <v>2</v>
      </c>
      <c r="B232" s="67" t="s">
        <v>257</v>
      </c>
      <c r="C232" s="13">
        <v>8</v>
      </c>
      <c r="D232" s="3">
        <v>0</v>
      </c>
      <c r="E232" s="3">
        <v>0</v>
      </c>
      <c r="F232" s="3">
        <v>0</v>
      </c>
      <c r="G232" s="13">
        <f t="shared" ref="G232:G240" si="23">C232+E232-F232</f>
        <v>8</v>
      </c>
      <c r="H232" s="3">
        <v>2</v>
      </c>
      <c r="I232" s="13">
        <v>4</v>
      </c>
      <c r="J232" s="13">
        <v>2</v>
      </c>
      <c r="K232" s="13">
        <f t="shared" ref="K232:K240" si="24">H232+I232+J232</f>
        <v>8</v>
      </c>
      <c r="L232" s="58">
        <v>3800</v>
      </c>
      <c r="M232" s="58">
        <v>950</v>
      </c>
      <c r="N232" s="58">
        <f t="shared" ref="N232:N240" si="25">I232*O232</f>
        <v>3800</v>
      </c>
      <c r="O232" s="58">
        <v>950</v>
      </c>
      <c r="P232" s="8" t="s">
        <v>67</v>
      </c>
      <c r="Q232" s="8">
        <v>3000</v>
      </c>
      <c r="R232" s="58">
        <v>27</v>
      </c>
      <c r="S232" s="6"/>
      <c r="T232" s="6"/>
    </row>
    <row r="233" spans="1:20" x14ac:dyDescent="0.3">
      <c r="A233" s="8">
        <v>3</v>
      </c>
      <c r="B233" s="67" t="s">
        <v>258</v>
      </c>
      <c r="C233" s="36">
        <v>12.5</v>
      </c>
      <c r="D233" s="3">
        <v>0</v>
      </c>
      <c r="E233" s="3">
        <v>0</v>
      </c>
      <c r="F233" s="3">
        <v>0</v>
      </c>
      <c r="G233" s="36">
        <f t="shared" si="23"/>
        <v>12.5</v>
      </c>
      <c r="H233" s="3">
        <v>5</v>
      </c>
      <c r="I233" s="13">
        <v>7</v>
      </c>
      <c r="J233" s="64">
        <v>0.5</v>
      </c>
      <c r="K233" s="36">
        <f t="shared" si="24"/>
        <v>12.5</v>
      </c>
      <c r="L233" s="58">
        <v>6650</v>
      </c>
      <c r="M233" s="58">
        <v>950</v>
      </c>
      <c r="N233" s="58">
        <f t="shared" si="25"/>
        <v>6650</v>
      </c>
      <c r="O233" s="58">
        <v>950</v>
      </c>
      <c r="P233" s="8" t="s">
        <v>67</v>
      </c>
      <c r="Q233" s="8">
        <v>3000</v>
      </c>
      <c r="R233" s="58">
        <v>10</v>
      </c>
      <c r="S233" s="6"/>
      <c r="T233" s="6"/>
    </row>
    <row r="234" spans="1:20" x14ac:dyDescent="0.3">
      <c r="A234" s="8">
        <v>4</v>
      </c>
      <c r="B234" s="138" t="s">
        <v>259</v>
      </c>
      <c r="C234" s="133">
        <v>5</v>
      </c>
      <c r="D234" s="3">
        <v>0</v>
      </c>
      <c r="E234" s="3">
        <v>0</v>
      </c>
      <c r="F234" s="3">
        <v>0</v>
      </c>
      <c r="G234" s="13">
        <f t="shared" si="23"/>
        <v>5</v>
      </c>
      <c r="H234" s="3">
        <v>1</v>
      </c>
      <c r="I234" s="13">
        <v>3</v>
      </c>
      <c r="J234" s="3">
        <v>1</v>
      </c>
      <c r="K234" s="13">
        <f t="shared" si="24"/>
        <v>5</v>
      </c>
      <c r="L234" s="58">
        <f t="shared" ref="L234:L240" si="26">I234*M234</f>
        <v>2940</v>
      </c>
      <c r="M234" s="58">
        <v>980</v>
      </c>
      <c r="N234" s="58">
        <f t="shared" si="25"/>
        <v>2850</v>
      </c>
      <c r="O234" s="58">
        <v>950</v>
      </c>
      <c r="P234" s="8" t="s">
        <v>67</v>
      </c>
      <c r="Q234" s="8">
        <v>3000</v>
      </c>
      <c r="R234" s="58">
        <v>25</v>
      </c>
      <c r="S234" s="6"/>
      <c r="T234" s="6"/>
    </row>
    <row r="235" spans="1:20" x14ac:dyDescent="0.3">
      <c r="A235" s="8">
        <v>5</v>
      </c>
      <c r="B235" s="67" t="s">
        <v>260</v>
      </c>
      <c r="C235" s="13">
        <v>12</v>
      </c>
      <c r="D235" s="3">
        <v>0</v>
      </c>
      <c r="E235" s="3">
        <v>0</v>
      </c>
      <c r="F235" s="3">
        <v>0</v>
      </c>
      <c r="G235" s="13">
        <f t="shared" si="23"/>
        <v>12</v>
      </c>
      <c r="H235" s="3">
        <v>3</v>
      </c>
      <c r="I235" s="13">
        <v>9</v>
      </c>
      <c r="J235" s="3">
        <v>0</v>
      </c>
      <c r="K235" s="13">
        <f t="shared" si="24"/>
        <v>12</v>
      </c>
      <c r="L235" s="58">
        <f t="shared" si="26"/>
        <v>8550</v>
      </c>
      <c r="M235" s="58">
        <v>950</v>
      </c>
      <c r="N235" s="58">
        <f t="shared" si="25"/>
        <v>8550</v>
      </c>
      <c r="O235" s="58">
        <v>950</v>
      </c>
      <c r="P235" s="8" t="s">
        <v>67</v>
      </c>
      <c r="Q235" s="8">
        <v>3000</v>
      </c>
      <c r="R235" s="58">
        <v>17</v>
      </c>
      <c r="S235" s="6"/>
      <c r="T235" s="6"/>
    </row>
    <row r="236" spans="1:20" x14ac:dyDescent="0.3">
      <c r="A236" s="8">
        <v>6</v>
      </c>
      <c r="B236" s="67" t="s">
        <v>261</v>
      </c>
      <c r="C236" s="135">
        <v>3</v>
      </c>
      <c r="D236" s="3">
        <v>0</v>
      </c>
      <c r="E236" s="3">
        <v>0</v>
      </c>
      <c r="F236" s="3">
        <v>0</v>
      </c>
      <c r="G236" s="13">
        <f t="shared" si="23"/>
        <v>3</v>
      </c>
      <c r="H236" s="3">
        <v>1</v>
      </c>
      <c r="I236" s="13">
        <v>2</v>
      </c>
      <c r="J236" s="13">
        <v>0</v>
      </c>
      <c r="K236" s="13">
        <f t="shared" si="24"/>
        <v>3</v>
      </c>
      <c r="L236" s="58">
        <f t="shared" si="26"/>
        <v>1900</v>
      </c>
      <c r="M236" s="58">
        <v>950</v>
      </c>
      <c r="N236" s="58">
        <f t="shared" si="25"/>
        <v>1900</v>
      </c>
      <c r="O236" s="58">
        <v>950</v>
      </c>
      <c r="P236" s="8" t="s">
        <v>67</v>
      </c>
      <c r="Q236" s="8">
        <v>3000</v>
      </c>
      <c r="R236" s="58">
        <v>12</v>
      </c>
      <c r="S236" s="6"/>
      <c r="T236" s="6"/>
    </row>
    <row r="237" spans="1:20" x14ac:dyDescent="0.3">
      <c r="A237" s="8">
        <v>7</v>
      </c>
      <c r="B237" s="67" t="s">
        <v>262</v>
      </c>
      <c r="C237" s="36">
        <v>21</v>
      </c>
      <c r="D237" s="3">
        <v>0</v>
      </c>
      <c r="E237" s="3">
        <v>0</v>
      </c>
      <c r="F237" s="3">
        <v>0</v>
      </c>
      <c r="G237" s="36">
        <f t="shared" si="23"/>
        <v>21</v>
      </c>
      <c r="H237" s="3">
        <v>15</v>
      </c>
      <c r="I237" s="13">
        <v>5</v>
      </c>
      <c r="J237" s="13">
        <v>1</v>
      </c>
      <c r="K237" s="13">
        <f>H237+I237+J237</f>
        <v>21</v>
      </c>
      <c r="L237" s="58">
        <f t="shared" si="26"/>
        <v>4800</v>
      </c>
      <c r="M237" s="58">
        <v>960</v>
      </c>
      <c r="N237" s="58">
        <f t="shared" si="25"/>
        <v>4800</v>
      </c>
      <c r="O237" s="58">
        <v>960</v>
      </c>
      <c r="P237" s="8" t="s">
        <v>67</v>
      </c>
      <c r="Q237" s="8">
        <v>3000</v>
      </c>
      <c r="R237" s="58">
        <v>20</v>
      </c>
      <c r="S237" s="6"/>
      <c r="T237" s="6"/>
    </row>
    <row r="238" spans="1:20" x14ac:dyDescent="0.3">
      <c r="A238" s="8">
        <v>8</v>
      </c>
      <c r="B238" s="67" t="s">
        <v>263</v>
      </c>
      <c r="C238" s="13">
        <v>4</v>
      </c>
      <c r="D238" s="3">
        <v>0</v>
      </c>
      <c r="E238" s="3">
        <v>0</v>
      </c>
      <c r="F238" s="3">
        <v>0</v>
      </c>
      <c r="G238" s="13">
        <f t="shared" si="23"/>
        <v>4</v>
      </c>
      <c r="H238" s="3">
        <v>2</v>
      </c>
      <c r="I238" s="13">
        <v>2</v>
      </c>
      <c r="J238" s="3">
        <v>0</v>
      </c>
      <c r="K238" s="13">
        <f t="shared" si="24"/>
        <v>4</v>
      </c>
      <c r="L238" s="58">
        <f t="shared" si="26"/>
        <v>1920</v>
      </c>
      <c r="M238" s="58">
        <v>960</v>
      </c>
      <c r="N238" s="58">
        <f t="shared" si="25"/>
        <v>1920</v>
      </c>
      <c r="O238" s="58">
        <v>960</v>
      </c>
      <c r="P238" s="8" t="s">
        <v>67</v>
      </c>
      <c r="Q238" s="8">
        <v>3000</v>
      </c>
      <c r="R238" s="58">
        <v>10</v>
      </c>
      <c r="S238" s="6"/>
      <c r="T238" s="6"/>
    </row>
    <row r="239" spans="1:20" x14ac:dyDescent="0.3">
      <c r="A239" s="8">
        <v>9</v>
      </c>
      <c r="B239" s="67" t="s">
        <v>264</v>
      </c>
      <c r="C239" s="13">
        <v>12</v>
      </c>
      <c r="D239" s="3">
        <v>0</v>
      </c>
      <c r="E239" s="3">
        <v>0</v>
      </c>
      <c r="F239" s="3">
        <v>0</v>
      </c>
      <c r="G239" s="13">
        <f t="shared" si="23"/>
        <v>12</v>
      </c>
      <c r="H239" s="3">
        <v>8</v>
      </c>
      <c r="I239" s="13">
        <v>4</v>
      </c>
      <c r="J239" s="3">
        <v>0</v>
      </c>
      <c r="K239" s="13">
        <f t="shared" si="24"/>
        <v>12</v>
      </c>
      <c r="L239" s="58">
        <v>4000</v>
      </c>
      <c r="M239" s="58">
        <v>1000</v>
      </c>
      <c r="N239" s="58">
        <f t="shared" si="25"/>
        <v>4000</v>
      </c>
      <c r="O239" s="58">
        <v>1000</v>
      </c>
      <c r="P239" s="8" t="s">
        <v>67</v>
      </c>
      <c r="Q239" s="8">
        <v>3000</v>
      </c>
      <c r="R239" s="58">
        <v>20</v>
      </c>
      <c r="S239" s="6"/>
      <c r="T239" s="6"/>
    </row>
    <row r="240" spans="1:20" x14ac:dyDescent="0.3">
      <c r="A240" s="8">
        <v>10</v>
      </c>
      <c r="B240" s="67" t="s">
        <v>265</v>
      </c>
      <c r="C240" s="36">
        <v>13</v>
      </c>
      <c r="D240" s="3">
        <v>0</v>
      </c>
      <c r="E240" s="3">
        <v>0</v>
      </c>
      <c r="F240" s="3">
        <v>0</v>
      </c>
      <c r="G240" s="13">
        <f t="shared" si="23"/>
        <v>13</v>
      </c>
      <c r="H240" s="3">
        <v>5</v>
      </c>
      <c r="I240" s="13">
        <v>6</v>
      </c>
      <c r="J240" s="3">
        <v>2</v>
      </c>
      <c r="K240" s="13">
        <f t="shared" si="24"/>
        <v>13</v>
      </c>
      <c r="L240" s="58">
        <f t="shared" si="26"/>
        <v>5400</v>
      </c>
      <c r="M240" s="58">
        <v>900</v>
      </c>
      <c r="N240" s="58">
        <f t="shared" si="25"/>
        <v>5700</v>
      </c>
      <c r="O240" s="58">
        <v>950</v>
      </c>
      <c r="P240" s="8" t="s">
        <v>67</v>
      </c>
      <c r="Q240" s="8">
        <v>3000</v>
      </c>
      <c r="R240" s="58">
        <v>20</v>
      </c>
      <c r="S240" s="6"/>
      <c r="T240" s="6"/>
    </row>
    <row r="241" spans="1:20" x14ac:dyDescent="0.3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58"/>
      <c r="P241" s="8"/>
      <c r="Q241" s="8"/>
      <c r="R241" s="6"/>
      <c r="S241" s="6"/>
      <c r="T241" s="6"/>
    </row>
    <row r="242" spans="1:20" x14ac:dyDescent="0.3">
      <c r="A242" s="6"/>
      <c r="B242" s="41" t="s">
        <v>3</v>
      </c>
      <c r="C242" s="13">
        <f t="shared" ref="C242:L242" si="27">SUM(C231:C241)</f>
        <v>94.5</v>
      </c>
      <c r="D242" s="3">
        <f t="shared" si="27"/>
        <v>0</v>
      </c>
      <c r="E242" s="13">
        <f t="shared" si="27"/>
        <v>0</v>
      </c>
      <c r="F242" s="3">
        <f t="shared" si="27"/>
        <v>0</v>
      </c>
      <c r="G242" s="13">
        <f t="shared" si="27"/>
        <v>94.5</v>
      </c>
      <c r="H242" s="13">
        <f t="shared" si="27"/>
        <v>43</v>
      </c>
      <c r="I242" s="13">
        <f t="shared" si="27"/>
        <v>45</v>
      </c>
      <c r="J242" s="13">
        <f t="shared" si="27"/>
        <v>6.5</v>
      </c>
      <c r="K242" s="13">
        <f t="shared" si="27"/>
        <v>94.5</v>
      </c>
      <c r="L242" s="7">
        <f t="shared" si="27"/>
        <v>42810</v>
      </c>
      <c r="M242" s="58">
        <f>SUM(M231:M240)/10</f>
        <v>955</v>
      </c>
      <c r="N242" s="7">
        <f>SUM(N231:N241)</f>
        <v>43020</v>
      </c>
      <c r="O242" s="58">
        <f>SUM(O231:O240)/10</f>
        <v>957</v>
      </c>
      <c r="P242" s="8" t="s">
        <v>67</v>
      </c>
      <c r="Q242" s="8">
        <v>3000</v>
      </c>
      <c r="R242" s="40">
        <f>SUM(R231:R241)</f>
        <v>182</v>
      </c>
      <c r="S242" s="63"/>
      <c r="T242" s="6"/>
    </row>
    <row r="244" spans="1:20" x14ac:dyDescent="0.3">
      <c r="A244" s="16" t="s">
        <v>46</v>
      </c>
      <c r="O244" s="419" t="str">
        <f>O200</f>
        <v>Sindang Beliti Ilir, 31 Desember 2023</v>
      </c>
      <c r="P244" s="419"/>
      <c r="Q244" s="419"/>
      <c r="R244" s="419"/>
      <c r="S244" s="419"/>
      <c r="T244" s="419"/>
    </row>
    <row r="245" spans="1:20" x14ac:dyDescent="0.3">
      <c r="O245" s="419" t="s">
        <v>2</v>
      </c>
      <c r="P245" s="419"/>
      <c r="Q245" s="419"/>
      <c r="R245" s="419"/>
      <c r="S245" s="419"/>
      <c r="T245" s="419"/>
    </row>
    <row r="248" spans="1:20" x14ac:dyDescent="0.3">
      <c r="O248" s="428" t="str">
        <f>O204</f>
        <v>Khanif Suryanto, SST</v>
      </c>
      <c r="P248" s="428"/>
      <c r="Q248" s="428"/>
      <c r="R248" s="428"/>
      <c r="S248" s="428"/>
      <c r="T248" s="428"/>
    </row>
    <row r="249" spans="1:20" x14ac:dyDescent="0.3">
      <c r="O249" s="419" t="str">
        <f>O205</f>
        <v>NIP. 19850622 201706 1 002</v>
      </c>
      <c r="P249" s="419"/>
      <c r="Q249" s="419"/>
      <c r="R249" s="419"/>
      <c r="S249" s="419"/>
      <c r="T249" s="419"/>
    </row>
    <row r="250" spans="1:20" x14ac:dyDescent="0.3">
      <c r="O250" s="70"/>
      <c r="R250" s="70"/>
      <c r="S250" s="70"/>
      <c r="T250" s="70"/>
    </row>
    <row r="251" spans="1:20" x14ac:dyDescent="0.3">
      <c r="O251" s="70"/>
      <c r="R251" s="70"/>
      <c r="S251" s="70"/>
      <c r="T251" s="70"/>
    </row>
    <row r="252" spans="1:20" x14ac:dyDescent="0.3">
      <c r="O252" s="70"/>
      <c r="R252" s="70"/>
      <c r="S252" s="70"/>
      <c r="T252" s="70"/>
    </row>
    <row r="253" spans="1:20" x14ac:dyDescent="0.3">
      <c r="O253" s="70"/>
      <c r="R253" s="70"/>
      <c r="S253" s="70"/>
      <c r="T253" s="70"/>
    </row>
    <row r="254" spans="1:20" x14ac:dyDescent="0.3">
      <c r="A254" s="16" t="s">
        <v>96</v>
      </c>
    </row>
    <row r="255" spans="1:20" x14ac:dyDescent="0.3">
      <c r="L255" s="17"/>
    </row>
    <row r="256" spans="1:20" x14ac:dyDescent="0.3">
      <c r="A256" s="441" t="s">
        <v>93</v>
      </c>
      <c r="B256" s="460"/>
      <c r="C256" s="460"/>
      <c r="D256" s="460"/>
      <c r="E256" s="460"/>
      <c r="F256" s="460"/>
      <c r="G256" s="460"/>
      <c r="H256" s="460"/>
      <c r="I256" s="460"/>
      <c r="J256" s="460"/>
      <c r="K256" s="460"/>
      <c r="L256" s="460"/>
      <c r="M256" s="460"/>
      <c r="N256" s="460"/>
      <c r="O256" s="460"/>
      <c r="P256" s="460"/>
      <c r="Q256" s="460"/>
      <c r="R256" s="460"/>
      <c r="S256" s="460"/>
      <c r="T256" s="447"/>
    </row>
    <row r="257" spans="1:20" x14ac:dyDescent="0.3">
      <c r="A257" s="444" t="s">
        <v>4</v>
      </c>
      <c r="B257" s="461"/>
      <c r="C257" s="461"/>
      <c r="D257" s="461"/>
      <c r="E257" s="461"/>
      <c r="F257" s="461"/>
      <c r="G257" s="461"/>
      <c r="H257" s="461"/>
      <c r="I257" s="461"/>
      <c r="J257" s="461"/>
      <c r="K257" s="461"/>
      <c r="L257" s="461"/>
      <c r="M257" s="461"/>
      <c r="N257" s="461"/>
      <c r="O257" s="461"/>
      <c r="P257" s="461"/>
      <c r="Q257" s="461"/>
      <c r="R257" s="461"/>
      <c r="S257" s="461"/>
      <c r="T257" s="445"/>
    </row>
    <row r="258" spans="1:20" ht="20.100000000000001" customHeight="1" x14ac:dyDescent="0.3">
      <c r="N258" s="18"/>
    </row>
    <row r="259" spans="1:20" ht="20.100000000000001" customHeight="1" x14ac:dyDescent="0.3">
      <c r="A259" s="19" t="s">
        <v>5</v>
      </c>
      <c r="B259" s="19"/>
      <c r="C259" s="19" t="s">
        <v>83</v>
      </c>
      <c r="D259" s="19"/>
      <c r="L259" s="20"/>
      <c r="N259" s="20"/>
      <c r="Q259" s="347" t="s">
        <v>42</v>
      </c>
      <c r="S259" s="16" t="str">
        <f>S218</f>
        <v>: 2023</v>
      </c>
    </row>
    <row r="260" spans="1:20" ht="20.100000000000001" customHeight="1" x14ac:dyDescent="0.3">
      <c r="A260" s="16" t="s">
        <v>9</v>
      </c>
      <c r="C260" s="16" t="str">
        <f>C219</f>
        <v>: SINDANG BELITI ILIR</v>
      </c>
      <c r="Q260" s="347" t="s">
        <v>43</v>
      </c>
      <c r="S260" s="16" t="s">
        <v>45</v>
      </c>
    </row>
    <row r="261" spans="1:20" ht="20.100000000000001" customHeight="1" x14ac:dyDescent="0.3">
      <c r="A261" s="16" t="s">
        <v>6</v>
      </c>
      <c r="C261" s="16" t="s">
        <v>99</v>
      </c>
      <c r="Q261" s="347" t="s">
        <v>44</v>
      </c>
      <c r="S261" s="16" t="str">
        <f>S220</f>
        <v>: IV ( Empat )</v>
      </c>
    </row>
    <row r="262" spans="1:20" x14ac:dyDescent="0.3">
      <c r="A262" s="16" t="s">
        <v>7</v>
      </c>
      <c r="C262" s="16" t="s">
        <v>41</v>
      </c>
    </row>
    <row r="264" spans="1:20" x14ac:dyDescent="0.3">
      <c r="A264" s="424" t="s">
        <v>8</v>
      </c>
      <c r="B264" s="424" t="s">
        <v>91</v>
      </c>
      <c r="C264" s="22" t="s">
        <v>10</v>
      </c>
      <c r="D264" s="433" t="s">
        <v>15</v>
      </c>
      <c r="E264" s="422"/>
      <c r="F264" s="422"/>
      <c r="G264" s="422"/>
      <c r="H264" s="422"/>
      <c r="I264" s="422"/>
      <c r="J264" s="422"/>
      <c r="K264" s="423"/>
      <c r="L264" s="431" t="s">
        <v>28</v>
      </c>
      <c r="M264" s="432"/>
      <c r="N264" s="431" t="s">
        <v>28</v>
      </c>
      <c r="O264" s="432"/>
      <c r="P264" s="22"/>
      <c r="Q264" s="381"/>
      <c r="R264" s="421" t="s">
        <v>35</v>
      </c>
      <c r="S264" s="427"/>
      <c r="T264" s="424" t="s">
        <v>39</v>
      </c>
    </row>
    <row r="265" spans="1:20" x14ac:dyDescent="0.3">
      <c r="A265" s="425"/>
      <c r="B265" s="425"/>
      <c r="C265" s="24" t="s">
        <v>11</v>
      </c>
      <c r="D265" s="421" t="s">
        <v>16</v>
      </c>
      <c r="E265" s="422"/>
      <c r="F265" s="422"/>
      <c r="G265" s="423"/>
      <c r="H265" s="433" t="s">
        <v>23</v>
      </c>
      <c r="I265" s="422"/>
      <c r="J265" s="422"/>
      <c r="K265" s="423"/>
      <c r="L265" s="434" t="s">
        <v>29</v>
      </c>
      <c r="M265" s="435"/>
      <c r="N265" s="434" t="s">
        <v>29</v>
      </c>
      <c r="O265" s="435"/>
      <c r="P265" s="24"/>
      <c r="Q265" s="26" t="s">
        <v>416</v>
      </c>
      <c r="R265" s="429" t="s">
        <v>36</v>
      </c>
      <c r="S265" s="430"/>
      <c r="T265" s="425"/>
    </row>
    <row r="266" spans="1:20" x14ac:dyDescent="0.3">
      <c r="A266" s="425"/>
      <c r="B266" s="425"/>
      <c r="C266" s="26" t="s">
        <v>12</v>
      </c>
      <c r="D266" s="23"/>
      <c r="E266" s="27"/>
      <c r="F266" s="23"/>
      <c r="G266" s="23"/>
      <c r="H266" s="23"/>
      <c r="I266" s="23"/>
      <c r="J266" s="23"/>
      <c r="K266" s="23"/>
      <c r="L266" s="421" t="s">
        <v>30</v>
      </c>
      <c r="M266" s="427"/>
      <c r="N266" s="421" t="s">
        <v>30</v>
      </c>
      <c r="O266" s="427"/>
      <c r="P266" s="24" t="s">
        <v>34</v>
      </c>
      <c r="Q266" s="24" t="s">
        <v>417</v>
      </c>
      <c r="R266" s="22"/>
      <c r="S266" s="22"/>
      <c r="T266" s="425"/>
    </row>
    <row r="267" spans="1:20" x14ac:dyDescent="0.3">
      <c r="A267" s="425"/>
      <c r="B267" s="425"/>
      <c r="C267" s="26" t="s">
        <v>13</v>
      </c>
      <c r="D267" s="24" t="s">
        <v>17</v>
      </c>
      <c r="E267" s="28" t="s">
        <v>17</v>
      </c>
      <c r="F267" s="24" t="s">
        <v>20</v>
      </c>
      <c r="G267" s="24" t="s">
        <v>22</v>
      </c>
      <c r="H267" s="24" t="s">
        <v>24</v>
      </c>
      <c r="I267" s="24" t="s">
        <v>25</v>
      </c>
      <c r="J267" s="24" t="s">
        <v>26</v>
      </c>
      <c r="K267" s="24" t="s">
        <v>22</v>
      </c>
      <c r="L267" s="429" t="s">
        <v>14</v>
      </c>
      <c r="M267" s="430"/>
      <c r="N267" s="429" t="s">
        <v>33</v>
      </c>
      <c r="O267" s="430"/>
      <c r="P267" s="24" t="s">
        <v>28</v>
      </c>
      <c r="Q267" s="24" t="s">
        <v>418</v>
      </c>
      <c r="R267" s="24" t="s">
        <v>37</v>
      </c>
      <c r="S267" s="24" t="s">
        <v>38</v>
      </c>
      <c r="T267" s="425"/>
    </row>
    <row r="268" spans="1:20" x14ac:dyDescent="0.3">
      <c r="A268" s="425"/>
      <c r="B268" s="425"/>
      <c r="C268" s="26" t="s">
        <v>14</v>
      </c>
      <c r="D268" s="24" t="s">
        <v>18</v>
      </c>
      <c r="E268" s="28" t="s">
        <v>19</v>
      </c>
      <c r="F268" s="24" t="s">
        <v>21</v>
      </c>
      <c r="G268" s="24"/>
      <c r="H268" s="24"/>
      <c r="I268" s="24"/>
      <c r="J268" s="24" t="s">
        <v>27</v>
      </c>
      <c r="K268" s="24"/>
      <c r="L268" s="22" t="s">
        <v>22</v>
      </c>
      <c r="M268" s="22" t="s">
        <v>31</v>
      </c>
      <c r="N268" s="22" t="s">
        <v>22</v>
      </c>
      <c r="O268" s="22" t="s">
        <v>31</v>
      </c>
      <c r="P268" s="24"/>
      <c r="Q268" s="24"/>
      <c r="R268" s="25"/>
      <c r="S268" s="25"/>
      <c r="T268" s="425"/>
    </row>
    <row r="269" spans="1:20" x14ac:dyDescent="0.3">
      <c r="A269" s="426"/>
      <c r="B269" s="426"/>
      <c r="C269" s="29"/>
      <c r="D269" s="30"/>
      <c r="E269" s="31"/>
      <c r="F269" s="30"/>
      <c r="G269" s="30"/>
      <c r="H269" s="30"/>
      <c r="I269" s="30"/>
      <c r="J269" s="30"/>
      <c r="K269" s="30"/>
      <c r="L269" s="32" t="s">
        <v>29</v>
      </c>
      <c r="M269" s="33" t="s">
        <v>32</v>
      </c>
      <c r="N269" s="32" t="s">
        <v>29</v>
      </c>
      <c r="O269" s="33" t="s">
        <v>32</v>
      </c>
      <c r="P269" s="33"/>
      <c r="Q269" s="33"/>
      <c r="R269" s="30"/>
      <c r="S269" s="30"/>
      <c r="T269" s="426"/>
    </row>
    <row r="270" spans="1:20" x14ac:dyDescent="0.3">
      <c r="A270" s="8">
        <v>1</v>
      </c>
      <c r="B270" s="8">
        <v>2</v>
      </c>
      <c r="C270" s="8">
        <v>3</v>
      </c>
      <c r="D270" s="8">
        <v>4</v>
      </c>
      <c r="E270" s="8">
        <v>5</v>
      </c>
      <c r="F270" s="8">
        <v>6</v>
      </c>
      <c r="G270" s="8" t="s">
        <v>0</v>
      </c>
      <c r="H270" s="8">
        <v>8</v>
      </c>
      <c r="I270" s="8">
        <v>9</v>
      </c>
      <c r="J270" s="8">
        <v>10</v>
      </c>
      <c r="K270" s="8" t="s">
        <v>1</v>
      </c>
      <c r="L270" s="8">
        <v>12</v>
      </c>
      <c r="M270" s="8">
        <v>13</v>
      </c>
      <c r="N270" s="8">
        <v>14</v>
      </c>
      <c r="O270" s="8">
        <v>15</v>
      </c>
      <c r="P270" s="8">
        <v>16</v>
      </c>
      <c r="Q270" s="8"/>
      <c r="R270" s="8">
        <v>17</v>
      </c>
      <c r="S270" s="8">
        <v>18</v>
      </c>
      <c r="T270" s="8">
        <v>19</v>
      </c>
    </row>
    <row r="271" spans="1:20" ht="20.100000000000001" customHeight="1" x14ac:dyDescent="0.3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7"/>
      <c r="P271" s="8"/>
      <c r="Q271" s="8"/>
      <c r="R271" s="6"/>
      <c r="S271" s="6"/>
      <c r="T271" s="6"/>
    </row>
    <row r="272" spans="1:20" x14ac:dyDescent="0.3">
      <c r="A272" s="8">
        <v>1</v>
      </c>
      <c r="B272" s="67" t="s">
        <v>256</v>
      </c>
      <c r="C272" s="144">
        <v>4.8499999999999996</v>
      </c>
      <c r="D272" s="3">
        <v>0</v>
      </c>
      <c r="E272" s="38">
        <v>0</v>
      </c>
      <c r="F272" s="3">
        <v>0</v>
      </c>
      <c r="G272" s="37">
        <f>C272+E272-F272</f>
        <v>4.8499999999999996</v>
      </c>
      <c r="H272" s="37">
        <v>1.35</v>
      </c>
      <c r="I272" s="36">
        <v>3.5</v>
      </c>
      <c r="J272" s="13">
        <v>0</v>
      </c>
      <c r="K272" s="37">
        <f>H272+I272+J272</f>
        <v>4.8499999999999996</v>
      </c>
      <c r="L272" s="58">
        <v>6300</v>
      </c>
      <c r="M272" s="58">
        <v>1800</v>
      </c>
      <c r="N272" s="58">
        <f>I272*O272</f>
        <v>6300</v>
      </c>
      <c r="O272" s="58">
        <v>1800</v>
      </c>
      <c r="P272" s="8" t="s">
        <v>70</v>
      </c>
      <c r="Q272" s="8">
        <v>14000</v>
      </c>
      <c r="R272" s="58">
        <v>20</v>
      </c>
      <c r="S272" s="6"/>
      <c r="T272" s="6"/>
    </row>
    <row r="273" spans="1:20" x14ac:dyDescent="0.3">
      <c r="A273" s="8">
        <v>2</v>
      </c>
      <c r="B273" s="67" t="s">
        <v>257</v>
      </c>
      <c r="C273" s="13">
        <v>4</v>
      </c>
      <c r="D273" s="3">
        <v>0</v>
      </c>
      <c r="E273" s="3">
        <v>0</v>
      </c>
      <c r="F273" s="3">
        <v>0</v>
      </c>
      <c r="G273" s="13">
        <f t="shared" ref="G273:G281" si="28">C273+E273-F273</f>
        <v>4</v>
      </c>
      <c r="H273" s="13">
        <v>2</v>
      </c>
      <c r="I273" s="13">
        <v>2</v>
      </c>
      <c r="J273" s="13">
        <v>0</v>
      </c>
      <c r="K273" s="13">
        <f t="shared" ref="K273:K281" si="29">H273+I273+J273</f>
        <v>4</v>
      </c>
      <c r="L273" s="58">
        <v>3000</v>
      </c>
      <c r="M273" s="58">
        <v>1500</v>
      </c>
      <c r="N273" s="58">
        <f t="shared" ref="N273:N278" si="30">I273*O273</f>
        <v>3000</v>
      </c>
      <c r="O273" s="58">
        <v>1500</v>
      </c>
      <c r="P273" s="8" t="s">
        <v>70</v>
      </c>
      <c r="Q273" s="8">
        <v>14000</v>
      </c>
      <c r="R273" s="58">
        <v>10</v>
      </c>
      <c r="S273" s="6"/>
      <c r="T273" s="6"/>
    </row>
    <row r="274" spans="1:20" x14ac:dyDescent="0.3">
      <c r="A274" s="8">
        <v>3</v>
      </c>
      <c r="B274" s="67" t="s">
        <v>258</v>
      </c>
      <c r="C274" s="13">
        <v>3</v>
      </c>
      <c r="D274" s="3">
        <v>0</v>
      </c>
      <c r="E274" s="3">
        <v>0</v>
      </c>
      <c r="F274" s="3">
        <v>0</v>
      </c>
      <c r="G274" s="13">
        <f t="shared" si="28"/>
        <v>3</v>
      </c>
      <c r="H274" s="13">
        <v>0</v>
      </c>
      <c r="I274" s="13">
        <v>3</v>
      </c>
      <c r="J274" s="3">
        <v>0</v>
      </c>
      <c r="K274" s="13">
        <f t="shared" si="29"/>
        <v>3</v>
      </c>
      <c r="L274" s="58">
        <v>4200</v>
      </c>
      <c r="M274" s="58">
        <v>1400</v>
      </c>
      <c r="N274" s="58">
        <f t="shared" si="30"/>
        <v>4200</v>
      </c>
      <c r="O274" s="58">
        <v>1400</v>
      </c>
      <c r="P274" s="8" t="s">
        <v>70</v>
      </c>
      <c r="Q274" s="8">
        <v>14000</v>
      </c>
      <c r="R274" s="58">
        <v>20</v>
      </c>
      <c r="S274" s="6"/>
      <c r="T274" s="6"/>
    </row>
    <row r="275" spans="1:20" x14ac:dyDescent="0.3">
      <c r="A275" s="8">
        <v>4</v>
      </c>
      <c r="B275" s="138" t="s">
        <v>259</v>
      </c>
      <c r="C275" s="133">
        <v>4</v>
      </c>
      <c r="D275" s="3">
        <v>0</v>
      </c>
      <c r="E275" s="3">
        <v>0</v>
      </c>
      <c r="F275" s="3">
        <v>0</v>
      </c>
      <c r="G275" s="13">
        <f t="shared" si="28"/>
        <v>4</v>
      </c>
      <c r="H275" s="13">
        <v>2</v>
      </c>
      <c r="I275" s="13">
        <v>2</v>
      </c>
      <c r="J275" s="3">
        <v>0</v>
      </c>
      <c r="K275" s="13">
        <f t="shared" si="29"/>
        <v>4</v>
      </c>
      <c r="L275" s="40">
        <v>2600</v>
      </c>
      <c r="M275" s="58">
        <v>1300</v>
      </c>
      <c r="N275" s="58">
        <f t="shared" si="30"/>
        <v>2600</v>
      </c>
      <c r="O275" s="58">
        <v>1300</v>
      </c>
      <c r="P275" s="8" t="s">
        <v>70</v>
      </c>
      <c r="Q275" s="8">
        <v>14000</v>
      </c>
      <c r="R275" s="58">
        <v>30</v>
      </c>
      <c r="S275" s="6"/>
      <c r="T275" s="6"/>
    </row>
    <row r="276" spans="1:20" x14ac:dyDescent="0.3">
      <c r="A276" s="8">
        <v>5</v>
      </c>
      <c r="B276" s="67" t="s">
        <v>260</v>
      </c>
      <c r="C276" s="13">
        <v>3</v>
      </c>
      <c r="D276" s="3">
        <v>0</v>
      </c>
      <c r="E276" s="3">
        <v>0</v>
      </c>
      <c r="F276" s="3">
        <v>0</v>
      </c>
      <c r="G276" s="13">
        <f t="shared" si="28"/>
        <v>3</v>
      </c>
      <c r="H276" s="13">
        <v>1</v>
      </c>
      <c r="I276" s="13">
        <v>2</v>
      </c>
      <c r="J276" s="3">
        <v>0</v>
      </c>
      <c r="K276" s="13">
        <f t="shared" si="29"/>
        <v>3</v>
      </c>
      <c r="L276" s="58">
        <v>2400</v>
      </c>
      <c r="M276" s="58">
        <v>1200</v>
      </c>
      <c r="N276" s="58">
        <f t="shared" si="30"/>
        <v>2400</v>
      </c>
      <c r="O276" s="58">
        <v>1200</v>
      </c>
      <c r="P276" s="8" t="s">
        <v>70</v>
      </c>
      <c r="Q276" s="8">
        <v>14000</v>
      </c>
      <c r="R276" s="58">
        <v>10</v>
      </c>
      <c r="S276" s="6"/>
      <c r="T276" s="6"/>
    </row>
    <row r="277" spans="1:20" x14ac:dyDescent="0.3">
      <c r="A277" s="8">
        <v>6</v>
      </c>
      <c r="B277" s="67" t="s">
        <v>261</v>
      </c>
      <c r="C277" s="133">
        <v>6</v>
      </c>
      <c r="D277" s="3">
        <v>0</v>
      </c>
      <c r="E277" s="3">
        <v>0</v>
      </c>
      <c r="F277" s="3">
        <v>0</v>
      </c>
      <c r="G277" s="13">
        <f t="shared" si="28"/>
        <v>6</v>
      </c>
      <c r="H277" s="13">
        <v>2</v>
      </c>
      <c r="I277" s="13">
        <v>4</v>
      </c>
      <c r="J277" s="13">
        <v>0</v>
      </c>
      <c r="K277" s="13">
        <f t="shared" si="29"/>
        <v>6</v>
      </c>
      <c r="L277" s="58">
        <v>5200</v>
      </c>
      <c r="M277" s="58">
        <v>1300</v>
      </c>
      <c r="N277" s="58">
        <f t="shared" si="30"/>
        <v>5200</v>
      </c>
      <c r="O277" s="58">
        <v>1300</v>
      </c>
      <c r="P277" s="8" t="s">
        <v>70</v>
      </c>
      <c r="Q277" s="8">
        <v>14000</v>
      </c>
      <c r="R277" s="58">
        <v>30</v>
      </c>
      <c r="S277" s="6"/>
      <c r="T277" s="6"/>
    </row>
    <row r="278" spans="1:20" x14ac:dyDescent="0.3">
      <c r="A278" s="8">
        <v>7</v>
      </c>
      <c r="B278" s="67" t="s">
        <v>262</v>
      </c>
      <c r="C278" s="13">
        <v>6</v>
      </c>
      <c r="D278" s="3">
        <v>0</v>
      </c>
      <c r="E278" s="3">
        <v>0</v>
      </c>
      <c r="F278" s="3">
        <v>0</v>
      </c>
      <c r="G278" s="13">
        <f t="shared" si="28"/>
        <v>6</v>
      </c>
      <c r="H278" s="13">
        <v>3</v>
      </c>
      <c r="I278" s="13">
        <v>3</v>
      </c>
      <c r="J278" s="13">
        <v>0</v>
      </c>
      <c r="K278" s="13">
        <f t="shared" si="29"/>
        <v>6</v>
      </c>
      <c r="L278" s="58">
        <v>3900</v>
      </c>
      <c r="M278" s="58">
        <v>1300</v>
      </c>
      <c r="N278" s="58">
        <f t="shared" si="30"/>
        <v>3900</v>
      </c>
      <c r="O278" s="58">
        <v>1300</v>
      </c>
      <c r="P278" s="8" t="s">
        <v>70</v>
      </c>
      <c r="Q278" s="8">
        <v>14000</v>
      </c>
      <c r="R278" s="58">
        <v>20</v>
      </c>
      <c r="S278" s="6"/>
      <c r="T278" s="6"/>
    </row>
    <row r="279" spans="1:20" x14ac:dyDescent="0.3">
      <c r="A279" s="8">
        <v>8</v>
      </c>
      <c r="B279" s="67" t="s">
        <v>263</v>
      </c>
      <c r="C279" s="13">
        <v>4</v>
      </c>
      <c r="D279" s="3">
        <v>0</v>
      </c>
      <c r="E279" s="3">
        <v>0</v>
      </c>
      <c r="F279" s="3">
        <v>0</v>
      </c>
      <c r="G279" s="13">
        <f t="shared" si="28"/>
        <v>4</v>
      </c>
      <c r="H279" s="13">
        <v>4</v>
      </c>
      <c r="I279" s="13">
        <v>0</v>
      </c>
      <c r="J279" s="3">
        <v>0</v>
      </c>
      <c r="K279" s="13">
        <f>H279+I279+J279</f>
        <v>4</v>
      </c>
      <c r="L279" s="133">
        <v>0</v>
      </c>
      <c r="M279" s="58">
        <v>0</v>
      </c>
      <c r="N279" s="133">
        <v>0</v>
      </c>
      <c r="O279" s="58"/>
      <c r="P279" s="8" t="s">
        <v>70</v>
      </c>
      <c r="Q279" s="8"/>
      <c r="R279" s="58">
        <v>10</v>
      </c>
      <c r="S279" s="6"/>
      <c r="T279" s="6"/>
    </row>
    <row r="280" spans="1:20" x14ac:dyDescent="0.3">
      <c r="A280" s="8">
        <v>9</v>
      </c>
      <c r="B280" s="67" t="s">
        <v>264</v>
      </c>
      <c r="C280" s="13">
        <v>3</v>
      </c>
      <c r="D280" s="3">
        <v>0</v>
      </c>
      <c r="E280" s="3">
        <v>0</v>
      </c>
      <c r="F280" s="3">
        <v>0</v>
      </c>
      <c r="G280" s="13">
        <f t="shared" si="28"/>
        <v>3</v>
      </c>
      <c r="H280" s="13">
        <v>3</v>
      </c>
      <c r="I280" s="13">
        <v>0</v>
      </c>
      <c r="J280" s="3">
        <v>0</v>
      </c>
      <c r="K280" s="13">
        <f>H280+I280+J280</f>
        <v>3</v>
      </c>
      <c r="L280" s="133">
        <v>0</v>
      </c>
      <c r="M280" s="58">
        <v>0</v>
      </c>
      <c r="N280" s="133">
        <v>0</v>
      </c>
      <c r="O280" s="58"/>
      <c r="P280" s="8" t="s">
        <v>70</v>
      </c>
      <c r="Q280" s="8"/>
      <c r="R280" s="58">
        <v>10</v>
      </c>
      <c r="S280" s="6"/>
      <c r="T280" s="6"/>
    </row>
    <row r="281" spans="1:20" x14ac:dyDescent="0.3">
      <c r="A281" s="8">
        <v>10</v>
      </c>
      <c r="B281" s="67" t="s">
        <v>265</v>
      </c>
      <c r="C281" s="13">
        <v>5</v>
      </c>
      <c r="D281" s="3">
        <v>0</v>
      </c>
      <c r="E281" s="3">
        <v>0</v>
      </c>
      <c r="F281" s="3">
        <v>0</v>
      </c>
      <c r="G281" s="13">
        <f t="shared" si="28"/>
        <v>5</v>
      </c>
      <c r="H281" s="13">
        <v>5</v>
      </c>
      <c r="I281" s="13">
        <v>0</v>
      </c>
      <c r="J281" s="3">
        <v>0</v>
      </c>
      <c r="K281" s="13">
        <f t="shared" si="29"/>
        <v>5</v>
      </c>
      <c r="L281" s="133">
        <v>0</v>
      </c>
      <c r="M281" s="58">
        <v>0</v>
      </c>
      <c r="N281" s="133">
        <v>0</v>
      </c>
      <c r="O281" s="58"/>
      <c r="P281" s="8" t="s">
        <v>70</v>
      </c>
      <c r="Q281" s="8"/>
      <c r="R281" s="13">
        <v>10</v>
      </c>
      <c r="S281" s="6"/>
      <c r="T281" s="6"/>
    </row>
    <row r="282" spans="1:20" x14ac:dyDescent="0.3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58"/>
      <c r="P282" s="8"/>
      <c r="Q282" s="8"/>
      <c r="R282" s="6"/>
      <c r="S282" s="6"/>
      <c r="T282" s="6"/>
    </row>
    <row r="283" spans="1:20" x14ac:dyDescent="0.3">
      <c r="A283" s="6"/>
      <c r="B283" s="41" t="s">
        <v>3</v>
      </c>
      <c r="C283" s="37">
        <f>SUM(C272:C282)</f>
        <v>42.85</v>
      </c>
      <c r="D283" s="3">
        <f t="shared" ref="D283:L283" si="31">SUM(D272:D282)</f>
        <v>0</v>
      </c>
      <c r="E283" s="37">
        <f t="shared" si="31"/>
        <v>0</v>
      </c>
      <c r="F283" s="3">
        <f t="shared" si="31"/>
        <v>0</v>
      </c>
      <c r="G283" s="37">
        <f t="shared" si="31"/>
        <v>42.85</v>
      </c>
      <c r="H283" s="37">
        <f t="shared" si="31"/>
        <v>23.35</v>
      </c>
      <c r="I283" s="37">
        <f t="shared" si="31"/>
        <v>19.5</v>
      </c>
      <c r="J283" s="13">
        <f t="shared" si="31"/>
        <v>0</v>
      </c>
      <c r="K283" s="37">
        <f>SUM(K272:K282)</f>
        <v>42.85</v>
      </c>
      <c r="L283" s="7">
        <f t="shared" si="31"/>
        <v>27600</v>
      </c>
      <c r="M283" s="58">
        <f>SUM(M272:M281)/7</f>
        <v>1400</v>
      </c>
      <c r="N283" s="7">
        <f>SUM(N272:N282)</f>
        <v>27600</v>
      </c>
      <c r="O283" s="58">
        <f>SUM(O272:O282)/7</f>
        <v>1400</v>
      </c>
      <c r="P283" s="8" t="s">
        <v>70</v>
      </c>
      <c r="Q283" s="8">
        <v>14000</v>
      </c>
      <c r="R283" s="40">
        <f>SUM(R272:R282)</f>
        <v>170</v>
      </c>
      <c r="S283" s="63"/>
      <c r="T283" s="6"/>
    </row>
    <row r="284" spans="1:20" x14ac:dyDescent="0.3">
      <c r="B284" s="19"/>
      <c r="C284" s="18"/>
      <c r="D284" s="139"/>
      <c r="E284" s="18"/>
      <c r="F284" s="139"/>
      <c r="G284" s="18"/>
      <c r="H284" s="18"/>
      <c r="I284" s="18"/>
      <c r="J284" s="18"/>
      <c r="K284" s="18"/>
      <c r="L284" s="155"/>
      <c r="M284" s="156"/>
      <c r="N284" s="155"/>
      <c r="O284" s="157"/>
      <c r="P284" s="143"/>
      <c r="Q284" s="143"/>
      <c r="R284" s="158"/>
      <c r="S284" s="159"/>
      <c r="T284" s="160"/>
    </row>
    <row r="285" spans="1:20" x14ac:dyDescent="0.3">
      <c r="A285" s="16" t="s">
        <v>46</v>
      </c>
      <c r="G285" s="18"/>
      <c r="O285" s="419" t="str">
        <f>O244</f>
        <v>Sindang Beliti Ilir, 31 Desember 2023</v>
      </c>
      <c r="P285" s="419"/>
      <c r="Q285" s="419"/>
      <c r="R285" s="419"/>
      <c r="S285" s="419"/>
      <c r="T285" s="419"/>
    </row>
    <row r="286" spans="1:20" x14ac:dyDescent="0.3">
      <c r="N286" s="71"/>
      <c r="O286" s="419" t="s">
        <v>2</v>
      </c>
      <c r="P286" s="419"/>
      <c r="Q286" s="419"/>
      <c r="R286" s="419"/>
      <c r="S286" s="419"/>
      <c r="T286" s="419"/>
    </row>
    <row r="287" spans="1:20" x14ac:dyDescent="0.3">
      <c r="A287" s="83"/>
      <c r="B287" s="82"/>
    </row>
    <row r="289" spans="1:20" x14ac:dyDescent="0.3">
      <c r="O289" s="428" t="str">
        <f>O248</f>
        <v>Khanif Suryanto, SST</v>
      </c>
      <c r="P289" s="428"/>
      <c r="Q289" s="428"/>
      <c r="R289" s="428"/>
      <c r="S289" s="428"/>
      <c r="T289" s="428"/>
    </row>
    <row r="290" spans="1:20" x14ac:dyDescent="0.3">
      <c r="O290" s="419" t="str">
        <f>O205</f>
        <v>NIP. 19850622 201706 1 002</v>
      </c>
      <c r="P290" s="419"/>
      <c r="Q290" s="419"/>
      <c r="R290" s="419"/>
      <c r="S290" s="419"/>
      <c r="T290" s="419"/>
    </row>
    <row r="291" spans="1:20" x14ac:dyDescent="0.3">
      <c r="O291" s="70"/>
      <c r="R291" s="70"/>
      <c r="S291" s="70"/>
      <c r="T291" s="70"/>
    </row>
    <row r="292" spans="1:20" x14ac:dyDescent="0.3">
      <c r="O292" s="70"/>
      <c r="R292" s="70"/>
      <c r="S292" s="70"/>
      <c r="T292" s="70"/>
    </row>
    <row r="293" spans="1:20" x14ac:dyDescent="0.3">
      <c r="O293" s="70"/>
      <c r="R293" s="70"/>
      <c r="S293" s="70"/>
      <c r="T293" s="70"/>
    </row>
    <row r="294" spans="1:20" x14ac:dyDescent="0.3">
      <c r="O294" s="70"/>
      <c r="R294" s="70"/>
      <c r="S294" s="70"/>
      <c r="T294" s="70"/>
    </row>
    <row r="295" spans="1:20" x14ac:dyDescent="0.3">
      <c r="A295" s="16" t="s">
        <v>96</v>
      </c>
    </row>
    <row r="296" spans="1:20" x14ac:dyDescent="0.3">
      <c r="L296" s="17"/>
    </row>
    <row r="297" spans="1:20" x14ac:dyDescent="0.3">
      <c r="A297" s="441" t="s">
        <v>93</v>
      </c>
      <c r="B297" s="460"/>
      <c r="C297" s="460"/>
      <c r="D297" s="460"/>
      <c r="E297" s="460"/>
      <c r="F297" s="460"/>
      <c r="G297" s="460"/>
      <c r="H297" s="460"/>
      <c r="I297" s="460"/>
      <c r="J297" s="460"/>
      <c r="K297" s="460"/>
      <c r="L297" s="460"/>
      <c r="M297" s="460"/>
      <c r="N297" s="460"/>
      <c r="O297" s="460"/>
      <c r="P297" s="460"/>
      <c r="Q297" s="460"/>
      <c r="R297" s="460"/>
      <c r="S297" s="460"/>
      <c r="T297" s="447"/>
    </row>
    <row r="298" spans="1:20" x14ac:dyDescent="0.3">
      <c r="A298" s="444" t="s">
        <v>4</v>
      </c>
      <c r="B298" s="461"/>
      <c r="C298" s="461"/>
      <c r="D298" s="461"/>
      <c r="E298" s="461"/>
      <c r="F298" s="461"/>
      <c r="G298" s="461"/>
      <c r="H298" s="461"/>
      <c r="I298" s="461"/>
      <c r="J298" s="461"/>
      <c r="K298" s="461"/>
      <c r="L298" s="461"/>
      <c r="M298" s="461"/>
      <c r="N298" s="461"/>
      <c r="O298" s="461"/>
      <c r="P298" s="461"/>
      <c r="Q298" s="461"/>
      <c r="R298" s="461"/>
      <c r="S298" s="461"/>
      <c r="T298" s="445"/>
    </row>
    <row r="299" spans="1:20" ht="20.100000000000001" customHeight="1" x14ac:dyDescent="0.3">
      <c r="N299" s="18"/>
    </row>
    <row r="300" spans="1:20" ht="20.100000000000001" customHeight="1" x14ac:dyDescent="0.3">
      <c r="A300" s="19" t="s">
        <v>5</v>
      </c>
      <c r="B300" s="19"/>
      <c r="C300" s="19" t="s">
        <v>85</v>
      </c>
      <c r="D300" s="19"/>
      <c r="L300" s="20"/>
      <c r="N300" s="20"/>
      <c r="Q300" s="347" t="s">
        <v>42</v>
      </c>
      <c r="S300" s="16" t="str">
        <f>S259</f>
        <v>: 2023</v>
      </c>
    </row>
    <row r="301" spans="1:20" ht="20.100000000000001" customHeight="1" x14ac:dyDescent="0.3">
      <c r="A301" s="16" t="s">
        <v>9</v>
      </c>
      <c r="C301" s="16" t="str">
        <f>C260</f>
        <v>: SINDANG BELITI ILIR</v>
      </c>
      <c r="Q301" s="347" t="s">
        <v>43</v>
      </c>
      <c r="S301" s="16" t="s">
        <v>45</v>
      </c>
    </row>
    <row r="302" spans="1:20" ht="20.100000000000001" customHeight="1" x14ac:dyDescent="0.3">
      <c r="A302" s="16" t="s">
        <v>6</v>
      </c>
      <c r="C302" s="16" t="s">
        <v>99</v>
      </c>
      <c r="Q302" s="347" t="s">
        <v>44</v>
      </c>
      <c r="S302" s="16" t="str">
        <f>S261</f>
        <v>: IV ( Empat )</v>
      </c>
    </row>
    <row r="303" spans="1:20" x14ac:dyDescent="0.3">
      <c r="A303" s="16" t="s">
        <v>7</v>
      </c>
      <c r="C303" s="16" t="s">
        <v>41</v>
      </c>
    </row>
    <row r="305" spans="1:20" x14ac:dyDescent="0.3">
      <c r="A305" s="424" t="s">
        <v>8</v>
      </c>
      <c r="B305" s="424" t="s">
        <v>91</v>
      </c>
      <c r="C305" s="22" t="s">
        <v>10</v>
      </c>
      <c r="D305" s="433" t="s">
        <v>15</v>
      </c>
      <c r="E305" s="422"/>
      <c r="F305" s="422"/>
      <c r="G305" s="422"/>
      <c r="H305" s="422"/>
      <c r="I305" s="422"/>
      <c r="J305" s="422"/>
      <c r="K305" s="423"/>
      <c r="L305" s="431" t="s">
        <v>28</v>
      </c>
      <c r="M305" s="432"/>
      <c r="N305" s="431" t="s">
        <v>28</v>
      </c>
      <c r="O305" s="432"/>
      <c r="P305" s="22"/>
      <c r="Q305" s="381"/>
      <c r="R305" s="421" t="s">
        <v>35</v>
      </c>
      <c r="S305" s="427"/>
      <c r="T305" s="424" t="s">
        <v>39</v>
      </c>
    </row>
    <row r="306" spans="1:20" x14ac:dyDescent="0.3">
      <c r="A306" s="425"/>
      <c r="B306" s="425"/>
      <c r="C306" s="24" t="s">
        <v>11</v>
      </c>
      <c r="D306" s="421" t="s">
        <v>16</v>
      </c>
      <c r="E306" s="422"/>
      <c r="F306" s="422"/>
      <c r="G306" s="423"/>
      <c r="H306" s="433" t="s">
        <v>23</v>
      </c>
      <c r="I306" s="422"/>
      <c r="J306" s="422"/>
      <c r="K306" s="423"/>
      <c r="L306" s="434" t="s">
        <v>29</v>
      </c>
      <c r="M306" s="435"/>
      <c r="N306" s="434" t="s">
        <v>29</v>
      </c>
      <c r="O306" s="435"/>
      <c r="P306" s="24"/>
      <c r="Q306" s="26" t="s">
        <v>416</v>
      </c>
      <c r="R306" s="429" t="s">
        <v>36</v>
      </c>
      <c r="S306" s="430"/>
      <c r="T306" s="425"/>
    </row>
    <row r="307" spans="1:20" x14ac:dyDescent="0.3">
      <c r="A307" s="425"/>
      <c r="B307" s="425"/>
      <c r="C307" s="26" t="s">
        <v>12</v>
      </c>
      <c r="D307" s="23"/>
      <c r="E307" s="27"/>
      <c r="F307" s="23"/>
      <c r="G307" s="23"/>
      <c r="H307" s="23"/>
      <c r="I307" s="23"/>
      <c r="J307" s="23"/>
      <c r="K307" s="23"/>
      <c r="L307" s="421" t="s">
        <v>30</v>
      </c>
      <c r="M307" s="427"/>
      <c r="N307" s="421" t="s">
        <v>30</v>
      </c>
      <c r="O307" s="427"/>
      <c r="P307" s="24" t="s">
        <v>34</v>
      </c>
      <c r="Q307" s="24" t="s">
        <v>417</v>
      </c>
      <c r="R307" s="22"/>
      <c r="S307" s="22"/>
      <c r="T307" s="425"/>
    </row>
    <row r="308" spans="1:20" x14ac:dyDescent="0.3">
      <c r="A308" s="425"/>
      <c r="B308" s="425"/>
      <c r="C308" s="26" t="s">
        <v>13</v>
      </c>
      <c r="D308" s="24" t="s">
        <v>17</v>
      </c>
      <c r="E308" s="28" t="s">
        <v>17</v>
      </c>
      <c r="F308" s="24" t="s">
        <v>20</v>
      </c>
      <c r="G308" s="24" t="s">
        <v>22</v>
      </c>
      <c r="H308" s="24" t="s">
        <v>24</v>
      </c>
      <c r="I308" s="24" t="s">
        <v>25</v>
      </c>
      <c r="J308" s="24" t="s">
        <v>26</v>
      </c>
      <c r="K308" s="24" t="s">
        <v>22</v>
      </c>
      <c r="L308" s="429" t="s">
        <v>14</v>
      </c>
      <c r="M308" s="430"/>
      <c r="N308" s="429" t="s">
        <v>33</v>
      </c>
      <c r="O308" s="430"/>
      <c r="P308" s="24" t="s">
        <v>28</v>
      </c>
      <c r="Q308" s="24" t="s">
        <v>418</v>
      </c>
      <c r="R308" s="24" t="s">
        <v>37</v>
      </c>
      <c r="S308" s="24" t="s">
        <v>38</v>
      </c>
      <c r="T308" s="425"/>
    </row>
    <row r="309" spans="1:20" x14ac:dyDescent="0.3">
      <c r="A309" s="425"/>
      <c r="B309" s="425"/>
      <c r="C309" s="26" t="s">
        <v>14</v>
      </c>
      <c r="D309" s="24" t="s">
        <v>18</v>
      </c>
      <c r="E309" s="28" t="s">
        <v>19</v>
      </c>
      <c r="F309" s="24" t="s">
        <v>21</v>
      </c>
      <c r="G309" s="24"/>
      <c r="H309" s="24"/>
      <c r="I309" s="24"/>
      <c r="J309" s="24" t="s">
        <v>27</v>
      </c>
      <c r="K309" s="24"/>
      <c r="L309" s="22" t="s">
        <v>22</v>
      </c>
      <c r="M309" s="22" t="s">
        <v>31</v>
      </c>
      <c r="N309" s="22" t="s">
        <v>22</v>
      </c>
      <c r="O309" s="22" t="s">
        <v>31</v>
      </c>
      <c r="P309" s="24"/>
      <c r="Q309" s="24"/>
      <c r="R309" s="25"/>
      <c r="S309" s="25"/>
      <c r="T309" s="425"/>
    </row>
    <row r="310" spans="1:20" x14ac:dyDescent="0.3">
      <c r="A310" s="426"/>
      <c r="B310" s="426"/>
      <c r="C310" s="29"/>
      <c r="D310" s="30"/>
      <c r="E310" s="31"/>
      <c r="F310" s="30"/>
      <c r="G310" s="30"/>
      <c r="H310" s="30"/>
      <c r="I310" s="30"/>
      <c r="J310" s="30"/>
      <c r="K310" s="30"/>
      <c r="L310" s="32" t="s">
        <v>29</v>
      </c>
      <c r="M310" s="33" t="s">
        <v>32</v>
      </c>
      <c r="N310" s="32" t="s">
        <v>29</v>
      </c>
      <c r="O310" s="33" t="s">
        <v>32</v>
      </c>
      <c r="P310" s="33"/>
      <c r="Q310" s="33"/>
      <c r="R310" s="30"/>
      <c r="S310" s="30"/>
      <c r="T310" s="426"/>
    </row>
    <row r="311" spans="1:20" x14ac:dyDescent="0.3">
      <c r="A311" s="8">
        <v>1</v>
      </c>
      <c r="B311" s="8">
        <v>2</v>
      </c>
      <c r="C311" s="8">
        <v>3</v>
      </c>
      <c r="D311" s="8">
        <v>4</v>
      </c>
      <c r="E311" s="8">
        <v>5</v>
      </c>
      <c r="F311" s="8">
        <v>6</v>
      </c>
      <c r="G311" s="8" t="s">
        <v>0</v>
      </c>
      <c r="H311" s="8">
        <v>8</v>
      </c>
      <c r="I311" s="8">
        <v>9</v>
      </c>
      <c r="J311" s="8">
        <v>10</v>
      </c>
      <c r="K311" s="8" t="s">
        <v>1</v>
      </c>
      <c r="L311" s="8">
        <v>12</v>
      </c>
      <c r="M311" s="8">
        <v>13</v>
      </c>
      <c r="N311" s="8">
        <v>14</v>
      </c>
      <c r="O311" s="8">
        <v>15</v>
      </c>
      <c r="P311" s="8">
        <v>16</v>
      </c>
      <c r="Q311" s="8"/>
      <c r="R311" s="8">
        <v>17</v>
      </c>
      <c r="S311" s="8">
        <v>18</v>
      </c>
      <c r="T311" s="8">
        <v>19</v>
      </c>
    </row>
    <row r="312" spans="1:20" ht="9.75" customHeight="1" x14ac:dyDescent="0.3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7"/>
      <c r="P312" s="8"/>
      <c r="Q312" s="8"/>
      <c r="R312" s="6"/>
      <c r="S312" s="6"/>
      <c r="T312" s="6"/>
    </row>
    <row r="313" spans="1:20" x14ac:dyDescent="0.3">
      <c r="A313" s="8">
        <v>1</v>
      </c>
      <c r="B313" s="67" t="s">
        <v>256</v>
      </c>
      <c r="C313" s="133">
        <v>7</v>
      </c>
      <c r="D313" s="3">
        <v>0</v>
      </c>
      <c r="E313" s="3">
        <v>0</v>
      </c>
      <c r="F313" s="3">
        <v>0</v>
      </c>
      <c r="G313" s="13">
        <f>C313+E313-F313</f>
        <v>7</v>
      </c>
      <c r="H313" s="13">
        <v>2</v>
      </c>
      <c r="I313" s="13">
        <v>5</v>
      </c>
      <c r="J313" s="13">
        <v>0</v>
      </c>
      <c r="K313" s="13">
        <f>H313+I313+J313</f>
        <v>7</v>
      </c>
      <c r="L313" s="58">
        <v>1200</v>
      </c>
      <c r="M313" s="58">
        <v>240</v>
      </c>
      <c r="N313" s="58">
        <f>I313*O313</f>
        <v>1200</v>
      </c>
      <c r="O313" s="58">
        <v>240</v>
      </c>
      <c r="P313" s="8" t="s">
        <v>66</v>
      </c>
      <c r="Q313" s="8">
        <v>8000</v>
      </c>
      <c r="R313" s="58">
        <v>31</v>
      </c>
      <c r="S313" s="6"/>
      <c r="T313" s="6"/>
    </row>
    <row r="314" spans="1:20" x14ac:dyDescent="0.3">
      <c r="A314" s="8">
        <v>2</v>
      </c>
      <c r="B314" s="67" t="s">
        <v>257</v>
      </c>
      <c r="C314" s="13">
        <v>3</v>
      </c>
      <c r="D314" s="3">
        <v>0</v>
      </c>
      <c r="E314" s="3">
        <v>0</v>
      </c>
      <c r="F314" s="3">
        <v>0</v>
      </c>
      <c r="G314" s="13">
        <f t="shared" ref="G314:G322" si="32">C314+E314-F314</f>
        <v>3</v>
      </c>
      <c r="H314" s="13">
        <v>1</v>
      </c>
      <c r="I314" s="13">
        <v>2</v>
      </c>
      <c r="J314" s="13">
        <v>0</v>
      </c>
      <c r="K314" s="13">
        <f t="shared" ref="K314:K321" si="33">H314+I314+J314</f>
        <v>3</v>
      </c>
      <c r="L314" s="58">
        <v>460</v>
      </c>
      <c r="M314" s="58">
        <v>230</v>
      </c>
      <c r="N314" s="58">
        <f t="shared" ref="N314:N322" si="34">I314*O314</f>
        <v>460</v>
      </c>
      <c r="O314" s="58">
        <v>230</v>
      </c>
      <c r="P314" s="8" t="s">
        <v>66</v>
      </c>
      <c r="Q314" s="8">
        <v>8000</v>
      </c>
      <c r="R314" s="58">
        <v>10</v>
      </c>
      <c r="S314" s="6"/>
      <c r="T314" s="6"/>
    </row>
    <row r="315" spans="1:20" x14ac:dyDescent="0.3">
      <c r="A315" s="8">
        <v>3</v>
      </c>
      <c r="B315" s="67" t="s">
        <v>258</v>
      </c>
      <c r="C315" s="13">
        <v>7</v>
      </c>
      <c r="D315" s="13">
        <v>0</v>
      </c>
      <c r="E315" s="3">
        <v>0</v>
      </c>
      <c r="F315" s="3">
        <v>0</v>
      </c>
      <c r="G315" s="13">
        <f t="shared" si="32"/>
        <v>7</v>
      </c>
      <c r="H315" s="13">
        <v>3</v>
      </c>
      <c r="I315" s="13">
        <v>4</v>
      </c>
      <c r="J315" s="3">
        <v>0</v>
      </c>
      <c r="K315" s="13">
        <f t="shared" si="33"/>
        <v>7</v>
      </c>
      <c r="L315" s="58">
        <v>920</v>
      </c>
      <c r="M315" s="58">
        <v>230</v>
      </c>
      <c r="N315" s="58">
        <f t="shared" si="34"/>
        <v>920</v>
      </c>
      <c r="O315" s="58">
        <v>230</v>
      </c>
      <c r="P315" s="8" t="s">
        <v>66</v>
      </c>
      <c r="Q315" s="8">
        <v>8000</v>
      </c>
      <c r="R315" s="58">
        <v>27</v>
      </c>
      <c r="S315" s="6"/>
      <c r="T315" s="6"/>
    </row>
    <row r="316" spans="1:20" x14ac:dyDescent="0.3">
      <c r="A316" s="8">
        <v>4</v>
      </c>
      <c r="B316" s="138" t="s">
        <v>259</v>
      </c>
      <c r="C316" s="133">
        <v>4</v>
      </c>
      <c r="D316" s="3">
        <v>0</v>
      </c>
      <c r="E316" s="3">
        <v>0</v>
      </c>
      <c r="F316" s="3">
        <v>0</v>
      </c>
      <c r="G316" s="13">
        <f t="shared" si="32"/>
        <v>4</v>
      </c>
      <c r="H316" s="13">
        <v>2</v>
      </c>
      <c r="I316" s="13">
        <v>2</v>
      </c>
      <c r="J316" s="3">
        <v>0</v>
      </c>
      <c r="K316" s="13">
        <f t="shared" si="33"/>
        <v>4</v>
      </c>
      <c r="L316" s="58">
        <v>500</v>
      </c>
      <c r="M316" s="58">
        <v>250</v>
      </c>
      <c r="N316" s="58">
        <f t="shared" si="34"/>
        <v>500</v>
      </c>
      <c r="O316" s="58">
        <v>250</v>
      </c>
      <c r="P316" s="8" t="s">
        <v>66</v>
      </c>
      <c r="Q316" s="8">
        <v>8000</v>
      </c>
      <c r="R316" s="58">
        <v>15</v>
      </c>
      <c r="S316" s="6"/>
      <c r="T316" s="6"/>
    </row>
    <row r="317" spans="1:20" x14ac:dyDescent="0.3">
      <c r="A317" s="8">
        <v>5</v>
      </c>
      <c r="B317" s="67" t="s">
        <v>260</v>
      </c>
      <c r="C317" s="13">
        <v>3</v>
      </c>
      <c r="D317" s="3">
        <v>0</v>
      </c>
      <c r="E317" s="3">
        <v>0</v>
      </c>
      <c r="F317" s="3">
        <v>0</v>
      </c>
      <c r="G317" s="13">
        <f t="shared" si="32"/>
        <v>3</v>
      </c>
      <c r="H317" s="13">
        <v>1</v>
      </c>
      <c r="I317" s="13">
        <v>2</v>
      </c>
      <c r="J317" s="3">
        <v>0</v>
      </c>
      <c r="K317" s="13">
        <f t="shared" si="33"/>
        <v>3</v>
      </c>
      <c r="L317" s="58">
        <f>I317*M317</f>
        <v>480</v>
      </c>
      <c r="M317" s="58">
        <v>240</v>
      </c>
      <c r="N317" s="58">
        <f t="shared" si="34"/>
        <v>480</v>
      </c>
      <c r="O317" s="58">
        <v>240</v>
      </c>
      <c r="P317" s="8" t="s">
        <v>66</v>
      </c>
      <c r="Q317" s="8">
        <v>8000</v>
      </c>
      <c r="R317" s="58">
        <v>10</v>
      </c>
      <c r="S317" s="6"/>
      <c r="T317" s="6"/>
    </row>
    <row r="318" spans="1:20" x14ac:dyDescent="0.3">
      <c r="A318" s="8">
        <v>6</v>
      </c>
      <c r="B318" s="67" t="s">
        <v>261</v>
      </c>
      <c r="C318" s="133">
        <v>7</v>
      </c>
      <c r="D318" s="3">
        <v>0</v>
      </c>
      <c r="E318" s="3">
        <v>0</v>
      </c>
      <c r="F318" s="3">
        <v>0</v>
      </c>
      <c r="G318" s="13">
        <f t="shared" si="32"/>
        <v>7</v>
      </c>
      <c r="H318" s="13">
        <v>3</v>
      </c>
      <c r="I318" s="13">
        <v>4</v>
      </c>
      <c r="J318" s="13">
        <v>0</v>
      </c>
      <c r="K318" s="13">
        <f>H318+I318+J318</f>
        <v>7</v>
      </c>
      <c r="L318" s="58">
        <f>I318*M318</f>
        <v>960</v>
      </c>
      <c r="M318" s="58">
        <v>240</v>
      </c>
      <c r="N318" s="58">
        <f t="shared" si="34"/>
        <v>960</v>
      </c>
      <c r="O318" s="58">
        <v>240</v>
      </c>
      <c r="P318" s="8" t="s">
        <v>66</v>
      </c>
      <c r="Q318" s="8">
        <v>8000</v>
      </c>
      <c r="R318" s="58">
        <v>37</v>
      </c>
      <c r="S318" s="6"/>
      <c r="T318" s="6"/>
    </row>
    <row r="319" spans="1:20" x14ac:dyDescent="0.3">
      <c r="A319" s="8">
        <v>7</v>
      </c>
      <c r="B319" s="67" t="s">
        <v>262</v>
      </c>
      <c r="C319" s="13">
        <v>3</v>
      </c>
      <c r="D319" s="3">
        <v>0</v>
      </c>
      <c r="E319" s="3">
        <v>0</v>
      </c>
      <c r="F319" s="3">
        <v>0</v>
      </c>
      <c r="G319" s="13">
        <f t="shared" si="32"/>
        <v>3</v>
      </c>
      <c r="H319" s="13">
        <v>2</v>
      </c>
      <c r="I319" s="13">
        <v>1</v>
      </c>
      <c r="J319" s="13">
        <v>0</v>
      </c>
      <c r="K319" s="13">
        <f t="shared" si="33"/>
        <v>3</v>
      </c>
      <c r="L319" s="58">
        <v>220</v>
      </c>
      <c r="M319" s="58">
        <v>220</v>
      </c>
      <c r="N319" s="58">
        <f t="shared" si="34"/>
        <v>220</v>
      </c>
      <c r="O319" s="58">
        <v>220</v>
      </c>
      <c r="P319" s="8" t="s">
        <v>66</v>
      </c>
      <c r="Q319" s="8">
        <v>8000</v>
      </c>
      <c r="R319" s="58">
        <v>8</v>
      </c>
      <c r="S319" s="6"/>
      <c r="T319" s="6"/>
    </row>
    <row r="320" spans="1:20" x14ac:dyDescent="0.3">
      <c r="A320" s="8">
        <v>8</v>
      </c>
      <c r="B320" s="67" t="s">
        <v>263</v>
      </c>
      <c r="C320" s="36">
        <v>1.5</v>
      </c>
      <c r="D320" s="3">
        <v>0</v>
      </c>
      <c r="E320" s="3">
        <v>0</v>
      </c>
      <c r="F320" s="3">
        <v>0</v>
      </c>
      <c r="G320" s="36">
        <f t="shared" si="32"/>
        <v>1.5</v>
      </c>
      <c r="H320" s="36">
        <v>0</v>
      </c>
      <c r="I320" s="36">
        <v>1.5</v>
      </c>
      <c r="J320" s="3">
        <v>0</v>
      </c>
      <c r="K320" s="36">
        <f t="shared" si="33"/>
        <v>1.5</v>
      </c>
      <c r="L320" s="58">
        <v>345</v>
      </c>
      <c r="M320" s="58">
        <v>230</v>
      </c>
      <c r="N320" s="58">
        <f t="shared" si="34"/>
        <v>345</v>
      </c>
      <c r="O320" s="58">
        <v>230</v>
      </c>
      <c r="P320" s="8" t="s">
        <v>66</v>
      </c>
      <c r="Q320" s="8">
        <v>8000</v>
      </c>
      <c r="R320" s="58">
        <v>18</v>
      </c>
      <c r="S320" s="6"/>
      <c r="T320" s="6"/>
    </row>
    <row r="321" spans="1:20" x14ac:dyDescent="0.3">
      <c r="A321" s="8">
        <v>9</v>
      </c>
      <c r="B321" s="67" t="s">
        <v>264</v>
      </c>
      <c r="C321" s="13">
        <v>1</v>
      </c>
      <c r="D321" s="3">
        <v>0</v>
      </c>
      <c r="E321" s="3">
        <v>0</v>
      </c>
      <c r="F321" s="3">
        <v>0</v>
      </c>
      <c r="G321" s="13">
        <f t="shared" si="32"/>
        <v>1</v>
      </c>
      <c r="H321" s="13">
        <v>0</v>
      </c>
      <c r="I321" s="13">
        <v>1</v>
      </c>
      <c r="J321" s="3">
        <v>0</v>
      </c>
      <c r="K321" s="13">
        <f t="shared" si="33"/>
        <v>1</v>
      </c>
      <c r="L321" s="58">
        <v>230</v>
      </c>
      <c r="M321" s="58">
        <v>230</v>
      </c>
      <c r="N321" s="58">
        <f t="shared" si="34"/>
        <v>230</v>
      </c>
      <c r="O321" s="58">
        <v>230</v>
      </c>
      <c r="P321" s="8" t="s">
        <v>66</v>
      </c>
      <c r="Q321" s="8">
        <v>8000</v>
      </c>
      <c r="R321" s="58">
        <v>16</v>
      </c>
      <c r="S321" s="6"/>
      <c r="T321" s="6"/>
    </row>
    <row r="322" spans="1:20" x14ac:dyDescent="0.3">
      <c r="A322" s="8">
        <v>10</v>
      </c>
      <c r="B322" s="67" t="s">
        <v>265</v>
      </c>
      <c r="C322" s="36">
        <v>1.5</v>
      </c>
      <c r="D322" s="3">
        <v>0</v>
      </c>
      <c r="E322" s="3">
        <v>0</v>
      </c>
      <c r="F322" s="3">
        <v>0</v>
      </c>
      <c r="G322" s="36">
        <f t="shared" si="32"/>
        <v>1.5</v>
      </c>
      <c r="H322" s="13">
        <v>0</v>
      </c>
      <c r="I322" s="36">
        <v>1.5</v>
      </c>
      <c r="J322" s="3">
        <v>0</v>
      </c>
      <c r="K322" s="36">
        <f>H322+I322+J322</f>
        <v>1.5</v>
      </c>
      <c r="L322" s="58">
        <v>375</v>
      </c>
      <c r="M322" s="58">
        <v>250</v>
      </c>
      <c r="N322" s="58">
        <f t="shared" si="34"/>
        <v>375</v>
      </c>
      <c r="O322" s="58">
        <v>250</v>
      </c>
      <c r="P322" s="8" t="s">
        <v>66</v>
      </c>
      <c r="Q322" s="8">
        <v>8000</v>
      </c>
      <c r="R322" s="58">
        <v>14</v>
      </c>
      <c r="S322" s="6"/>
      <c r="T322" s="6"/>
    </row>
    <row r="323" spans="1:20" x14ac:dyDescent="0.3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58"/>
      <c r="P323" s="8"/>
      <c r="Q323" s="8"/>
      <c r="R323" s="6"/>
      <c r="S323" s="6"/>
      <c r="T323" s="6"/>
    </row>
    <row r="324" spans="1:20" x14ac:dyDescent="0.3">
      <c r="A324" s="6"/>
      <c r="B324" s="41" t="s">
        <v>3</v>
      </c>
      <c r="C324" s="13">
        <f t="shared" ref="C324:L324" si="35">SUM(C313:C323)</f>
        <v>38</v>
      </c>
      <c r="D324" s="3">
        <f t="shared" si="35"/>
        <v>0</v>
      </c>
      <c r="E324" s="13">
        <f t="shared" si="35"/>
        <v>0</v>
      </c>
      <c r="F324" s="3">
        <f t="shared" si="35"/>
        <v>0</v>
      </c>
      <c r="G324" s="13">
        <f t="shared" si="35"/>
        <v>38</v>
      </c>
      <c r="H324" s="36">
        <f t="shared" si="35"/>
        <v>14</v>
      </c>
      <c r="I324" s="13">
        <f t="shared" si="35"/>
        <v>24</v>
      </c>
      <c r="J324" s="13">
        <f t="shared" si="35"/>
        <v>0</v>
      </c>
      <c r="K324" s="13">
        <f>SUM(K313:K323)</f>
        <v>38</v>
      </c>
      <c r="L324" s="7">
        <f t="shared" si="35"/>
        <v>5690</v>
      </c>
      <c r="M324" s="58">
        <f>SUM(M313:M322)/10</f>
        <v>236</v>
      </c>
      <c r="N324" s="7">
        <f>SUM(N313:N323)</f>
        <v>5690</v>
      </c>
      <c r="O324" s="58">
        <f>SUM(O313:O322)/10</f>
        <v>236</v>
      </c>
      <c r="P324" s="8" t="s">
        <v>66</v>
      </c>
      <c r="Q324" s="8">
        <v>8000</v>
      </c>
      <c r="R324" s="40">
        <f>SUM(R313:R323)</f>
        <v>186</v>
      </c>
      <c r="S324" s="63"/>
      <c r="T324" s="6"/>
    </row>
    <row r="325" spans="1:20" x14ac:dyDescent="0.3">
      <c r="M325" s="151"/>
    </row>
    <row r="326" spans="1:20" x14ac:dyDescent="0.3">
      <c r="A326" s="16" t="s">
        <v>46</v>
      </c>
      <c r="O326" s="419" t="str">
        <f>O285</f>
        <v>Sindang Beliti Ilir, 31 Desember 2023</v>
      </c>
      <c r="P326" s="419"/>
      <c r="Q326" s="419"/>
      <c r="R326" s="419"/>
      <c r="S326" s="419"/>
      <c r="T326" s="419"/>
    </row>
    <row r="327" spans="1:20" x14ac:dyDescent="0.3">
      <c r="O327" s="419" t="s">
        <v>2</v>
      </c>
      <c r="P327" s="419"/>
      <c r="Q327" s="419"/>
      <c r="R327" s="419"/>
      <c r="S327" s="419"/>
      <c r="T327" s="419"/>
    </row>
    <row r="330" spans="1:20" x14ac:dyDescent="0.3">
      <c r="O330" s="428" t="str">
        <f>O289</f>
        <v>Khanif Suryanto, SST</v>
      </c>
      <c r="P330" s="428"/>
      <c r="Q330" s="428"/>
      <c r="R330" s="428"/>
      <c r="S330" s="428"/>
      <c r="T330" s="428"/>
    </row>
    <row r="331" spans="1:20" x14ac:dyDescent="0.3">
      <c r="O331" s="419" t="str">
        <f>O290</f>
        <v>NIP. 19850622 201706 1 002</v>
      </c>
      <c r="P331" s="419"/>
      <c r="Q331" s="419"/>
      <c r="R331" s="419"/>
      <c r="S331" s="419"/>
      <c r="T331" s="419"/>
    </row>
    <row r="336" spans="1:20" x14ac:dyDescent="0.3">
      <c r="A336" s="16" t="s">
        <v>96</v>
      </c>
    </row>
    <row r="337" spans="1:20" x14ac:dyDescent="0.3">
      <c r="L337" s="17"/>
    </row>
    <row r="338" spans="1:20" x14ac:dyDescent="0.3">
      <c r="A338" s="441" t="s">
        <v>93</v>
      </c>
      <c r="B338" s="460"/>
      <c r="C338" s="460"/>
      <c r="D338" s="460"/>
      <c r="E338" s="460"/>
      <c r="F338" s="460"/>
      <c r="G338" s="460"/>
      <c r="H338" s="460"/>
      <c r="I338" s="460"/>
      <c r="J338" s="460"/>
      <c r="K338" s="460"/>
      <c r="L338" s="460"/>
      <c r="M338" s="460"/>
      <c r="N338" s="460"/>
      <c r="O338" s="460"/>
      <c r="P338" s="460"/>
      <c r="Q338" s="460"/>
      <c r="R338" s="460"/>
      <c r="S338" s="460"/>
      <c r="T338" s="447"/>
    </row>
    <row r="339" spans="1:20" x14ac:dyDescent="0.3">
      <c r="A339" s="444" t="s">
        <v>4</v>
      </c>
      <c r="B339" s="461"/>
      <c r="C339" s="461"/>
      <c r="D339" s="461"/>
      <c r="E339" s="461"/>
      <c r="F339" s="461"/>
      <c r="G339" s="461"/>
      <c r="H339" s="461"/>
      <c r="I339" s="461"/>
      <c r="J339" s="461"/>
      <c r="K339" s="461"/>
      <c r="L339" s="461"/>
      <c r="M339" s="461"/>
      <c r="N339" s="461"/>
      <c r="O339" s="461"/>
      <c r="P339" s="461"/>
      <c r="Q339" s="461"/>
      <c r="R339" s="461"/>
      <c r="S339" s="461"/>
      <c r="T339" s="445"/>
    </row>
    <row r="340" spans="1:20" ht="20.100000000000001" customHeight="1" x14ac:dyDescent="0.3">
      <c r="N340" s="18"/>
    </row>
    <row r="341" spans="1:20" ht="20.100000000000001" customHeight="1" x14ac:dyDescent="0.3">
      <c r="A341" s="19" t="s">
        <v>5</v>
      </c>
      <c r="B341" s="19"/>
      <c r="C341" s="19" t="s">
        <v>81</v>
      </c>
      <c r="D341" s="19"/>
      <c r="L341" s="20"/>
      <c r="N341" s="20"/>
      <c r="Q341" s="347" t="s">
        <v>42</v>
      </c>
      <c r="S341" s="16" t="str">
        <f>S300</f>
        <v>: 2023</v>
      </c>
    </row>
    <row r="342" spans="1:20" ht="20.100000000000001" customHeight="1" x14ac:dyDescent="0.3">
      <c r="A342" s="16" t="s">
        <v>9</v>
      </c>
      <c r="C342" s="16" t="str">
        <f>C301</f>
        <v>: SINDANG BELITI ILIR</v>
      </c>
      <c r="Q342" s="347" t="s">
        <v>43</v>
      </c>
      <c r="S342" s="16" t="s">
        <v>45</v>
      </c>
    </row>
    <row r="343" spans="1:20" ht="20.100000000000001" customHeight="1" x14ac:dyDescent="0.3">
      <c r="A343" s="16" t="s">
        <v>6</v>
      </c>
      <c r="C343" s="16" t="s">
        <v>99</v>
      </c>
      <c r="Q343" s="347" t="s">
        <v>44</v>
      </c>
      <c r="S343" s="16" t="str">
        <f>S302</f>
        <v>: IV ( Empat )</v>
      </c>
    </row>
    <row r="344" spans="1:20" x14ac:dyDescent="0.3">
      <c r="A344" s="16" t="s">
        <v>7</v>
      </c>
      <c r="C344" s="16" t="s">
        <v>41</v>
      </c>
    </row>
    <row r="346" spans="1:20" x14ac:dyDescent="0.3">
      <c r="A346" s="424" t="s">
        <v>8</v>
      </c>
      <c r="B346" s="424" t="s">
        <v>91</v>
      </c>
      <c r="C346" s="22" t="s">
        <v>10</v>
      </c>
      <c r="D346" s="433" t="s">
        <v>15</v>
      </c>
      <c r="E346" s="422"/>
      <c r="F346" s="422"/>
      <c r="G346" s="422"/>
      <c r="H346" s="422"/>
      <c r="I346" s="422"/>
      <c r="J346" s="422"/>
      <c r="K346" s="423"/>
      <c r="L346" s="431" t="s">
        <v>28</v>
      </c>
      <c r="M346" s="432"/>
      <c r="N346" s="431" t="s">
        <v>28</v>
      </c>
      <c r="O346" s="432"/>
      <c r="P346" s="22"/>
      <c r="Q346" s="381"/>
      <c r="R346" s="421" t="s">
        <v>35</v>
      </c>
      <c r="S346" s="427"/>
      <c r="T346" s="424" t="s">
        <v>39</v>
      </c>
    </row>
    <row r="347" spans="1:20" x14ac:dyDescent="0.3">
      <c r="A347" s="425"/>
      <c r="B347" s="425"/>
      <c r="C347" s="24" t="s">
        <v>11</v>
      </c>
      <c r="D347" s="421" t="s">
        <v>16</v>
      </c>
      <c r="E347" s="422"/>
      <c r="F347" s="422"/>
      <c r="G347" s="423"/>
      <c r="H347" s="433" t="s">
        <v>23</v>
      </c>
      <c r="I347" s="422"/>
      <c r="J347" s="422"/>
      <c r="K347" s="423"/>
      <c r="L347" s="434" t="s">
        <v>29</v>
      </c>
      <c r="M347" s="435"/>
      <c r="N347" s="434" t="s">
        <v>29</v>
      </c>
      <c r="O347" s="435"/>
      <c r="P347" s="24"/>
      <c r="Q347" s="26" t="s">
        <v>416</v>
      </c>
      <c r="R347" s="429" t="s">
        <v>36</v>
      </c>
      <c r="S347" s="430"/>
      <c r="T347" s="425"/>
    </row>
    <row r="348" spans="1:20" x14ac:dyDescent="0.3">
      <c r="A348" s="425"/>
      <c r="B348" s="425"/>
      <c r="C348" s="26" t="s">
        <v>12</v>
      </c>
      <c r="D348" s="23"/>
      <c r="E348" s="27"/>
      <c r="F348" s="23"/>
      <c r="G348" s="23"/>
      <c r="H348" s="23"/>
      <c r="I348" s="23"/>
      <c r="J348" s="23"/>
      <c r="K348" s="23"/>
      <c r="L348" s="421" t="s">
        <v>30</v>
      </c>
      <c r="M348" s="427"/>
      <c r="N348" s="421" t="s">
        <v>30</v>
      </c>
      <c r="O348" s="427"/>
      <c r="P348" s="24" t="s">
        <v>34</v>
      </c>
      <c r="Q348" s="24" t="s">
        <v>417</v>
      </c>
      <c r="R348" s="22"/>
      <c r="S348" s="22"/>
      <c r="T348" s="425"/>
    </row>
    <row r="349" spans="1:20" x14ac:dyDescent="0.3">
      <c r="A349" s="425"/>
      <c r="B349" s="425"/>
      <c r="C349" s="26" t="s">
        <v>13</v>
      </c>
      <c r="D349" s="24" t="s">
        <v>17</v>
      </c>
      <c r="E349" s="28" t="s">
        <v>17</v>
      </c>
      <c r="F349" s="24" t="s">
        <v>20</v>
      </c>
      <c r="G349" s="24" t="s">
        <v>22</v>
      </c>
      <c r="H349" s="24" t="s">
        <v>24</v>
      </c>
      <c r="I349" s="24" t="s">
        <v>25</v>
      </c>
      <c r="J349" s="24" t="s">
        <v>26</v>
      </c>
      <c r="K349" s="24" t="s">
        <v>22</v>
      </c>
      <c r="L349" s="429" t="s">
        <v>14</v>
      </c>
      <c r="M349" s="430"/>
      <c r="N349" s="429" t="s">
        <v>33</v>
      </c>
      <c r="O349" s="430"/>
      <c r="P349" s="24" t="s">
        <v>28</v>
      </c>
      <c r="Q349" s="24" t="s">
        <v>418</v>
      </c>
      <c r="R349" s="24" t="s">
        <v>37</v>
      </c>
      <c r="S349" s="24" t="s">
        <v>38</v>
      </c>
      <c r="T349" s="425"/>
    </row>
    <row r="350" spans="1:20" x14ac:dyDescent="0.3">
      <c r="A350" s="425"/>
      <c r="B350" s="425"/>
      <c r="C350" s="26" t="s">
        <v>14</v>
      </c>
      <c r="D350" s="24" t="s">
        <v>18</v>
      </c>
      <c r="E350" s="28" t="s">
        <v>19</v>
      </c>
      <c r="F350" s="24" t="s">
        <v>21</v>
      </c>
      <c r="G350" s="24"/>
      <c r="H350" s="24"/>
      <c r="I350" s="24"/>
      <c r="J350" s="24" t="s">
        <v>27</v>
      </c>
      <c r="K350" s="24"/>
      <c r="L350" s="22" t="s">
        <v>22</v>
      </c>
      <c r="M350" s="22" t="s">
        <v>31</v>
      </c>
      <c r="N350" s="22" t="s">
        <v>22</v>
      </c>
      <c r="O350" s="22" t="s">
        <v>31</v>
      </c>
      <c r="P350" s="24"/>
      <c r="Q350" s="24"/>
      <c r="R350" s="25"/>
      <c r="S350" s="25"/>
      <c r="T350" s="425"/>
    </row>
    <row r="351" spans="1:20" x14ac:dyDescent="0.3">
      <c r="A351" s="426"/>
      <c r="B351" s="426"/>
      <c r="C351" s="29"/>
      <c r="D351" s="30"/>
      <c r="E351" s="31"/>
      <c r="F351" s="30"/>
      <c r="G351" s="30"/>
      <c r="H351" s="30"/>
      <c r="I351" s="30"/>
      <c r="J351" s="30"/>
      <c r="K351" s="30"/>
      <c r="L351" s="32" t="s">
        <v>29</v>
      </c>
      <c r="M351" s="33" t="s">
        <v>32</v>
      </c>
      <c r="N351" s="32" t="s">
        <v>29</v>
      </c>
      <c r="O351" s="33" t="s">
        <v>32</v>
      </c>
      <c r="P351" s="33"/>
      <c r="Q351" s="33"/>
      <c r="R351" s="30"/>
      <c r="S351" s="30"/>
      <c r="T351" s="426"/>
    </row>
    <row r="352" spans="1:20" x14ac:dyDescent="0.3">
      <c r="A352" s="8">
        <v>1</v>
      </c>
      <c r="B352" s="8">
        <v>2</v>
      </c>
      <c r="C352" s="8">
        <v>3</v>
      </c>
      <c r="D352" s="8">
        <v>4</v>
      </c>
      <c r="E352" s="8">
        <v>5</v>
      </c>
      <c r="F352" s="8">
        <v>6</v>
      </c>
      <c r="G352" s="8" t="s">
        <v>0</v>
      </c>
      <c r="H352" s="8">
        <v>8</v>
      </c>
      <c r="I352" s="8">
        <v>9</v>
      </c>
      <c r="J352" s="8">
        <v>10</v>
      </c>
      <c r="K352" s="8" t="s">
        <v>1</v>
      </c>
      <c r="L352" s="8">
        <v>12</v>
      </c>
      <c r="M352" s="8">
        <v>13</v>
      </c>
      <c r="N352" s="8">
        <v>14</v>
      </c>
      <c r="O352" s="8">
        <v>15</v>
      </c>
      <c r="P352" s="8">
        <v>16</v>
      </c>
      <c r="Q352" s="8"/>
      <c r="R352" s="8">
        <v>17</v>
      </c>
      <c r="S352" s="8">
        <v>18</v>
      </c>
      <c r="T352" s="8">
        <v>19</v>
      </c>
    </row>
    <row r="353" spans="1:20" ht="9.75" customHeight="1" x14ac:dyDescent="0.3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7"/>
      <c r="P353" s="8"/>
      <c r="Q353" s="8"/>
      <c r="R353" s="6"/>
      <c r="S353" s="6"/>
      <c r="T353" s="6"/>
    </row>
    <row r="354" spans="1:20" x14ac:dyDescent="0.3">
      <c r="A354" s="8">
        <v>1</v>
      </c>
      <c r="B354" s="67" t="s">
        <v>256</v>
      </c>
      <c r="C354" s="133">
        <v>2</v>
      </c>
      <c r="D354" s="55">
        <v>0</v>
      </c>
      <c r="E354" s="55">
        <v>0</v>
      </c>
      <c r="F354" s="55">
        <v>0</v>
      </c>
      <c r="G354" s="36">
        <f>C354+E354-F354</f>
        <v>2</v>
      </c>
      <c r="H354" s="13">
        <v>2</v>
      </c>
      <c r="I354" s="36">
        <v>0</v>
      </c>
      <c r="J354" s="13">
        <v>0</v>
      </c>
      <c r="K354" s="13">
        <f>H354+I354+J354</f>
        <v>2</v>
      </c>
      <c r="L354" s="133">
        <v>0</v>
      </c>
      <c r="M354" s="55">
        <v>0</v>
      </c>
      <c r="N354" s="55">
        <v>0</v>
      </c>
      <c r="O354" s="55">
        <v>0</v>
      </c>
      <c r="P354" s="8" t="s">
        <v>68</v>
      </c>
      <c r="Q354" s="8"/>
      <c r="R354" s="59">
        <v>16</v>
      </c>
      <c r="S354" s="6"/>
      <c r="T354" s="6"/>
    </row>
    <row r="355" spans="1:20" x14ac:dyDescent="0.3">
      <c r="A355" s="8">
        <v>2</v>
      </c>
      <c r="B355" s="67" t="s">
        <v>257</v>
      </c>
      <c r="C355" s="13">
        <v>0</v>
      </c>
      <c r="D355" s="55">
        <v>0</v>
      </c>
      <c r="E355" s="55">
        <v>0</v>
      </c>
      <c r="F355" s="55">
        <v>0</v>
      </c>
      <c r="G355" s="36">
        <f t="shared" ref="G355:G363" si="36">C355+E355-F355</f>
        <v>0</v>
      </c>
      <c r="H355" s="36"/>
      <c r="I355" s="36">
        <v>0</v>
      </c>
      <c r="J355" s="13">
        <v>0</v>
      </c>
      <c r="K355" s="36">
        <f t="shared" ref="K355:K363" si="37">H355+I355+J355</f>
        <v>0</v>
      </c>
      <c r="L355" s="133">
        <v>0</v>
      </c>
      <c r="M355" s="55">
        <v>0</v>
      </c>
      <c r="N355" s="55">
        <v>0</v>
      </c>
      <c r="O355" s="55">
        <v>0</v>
      </c>
      <c r="P355" s="8" t="s">
        <v>68</v>
      </c>
      <c r="Q355" s="8"/>
      <c r="R355" s="59">
        <v>0</v>
      </c>
      <c r="S355" s="6"/>
      <c r="T355" s="6"/>
    </row>
    <row r="356" spans="1:20" x14ac:dyDescent="0.3">
      <c r="A356" s="8">
        <v>3</v>
      </c>
      <c r="B356" s="67" t="s">
        <v>258</v>
      </c>
      <c r="C356" s="36">
        <v>0.5</v>
      </c>
      <c r="D356" s="56">
        <v>0</v>
      </c>
      <c r="E356" s="55">
        <v>0</v>
      </c>
      <c r="F356" s="55">
        <v>0</v>
      </c>
      <c r="G356" s="36">
        <f t="shared" si="36"/>
        <v>0.5</v>
      </c>
      <c r="H356" s="36">
        <v>0.5</v>
      </c>
      <c r="I356" s="13">
        <v>0</v>
      </c>
      <c r="J356" s="55">
        <v>0</v>
      </c>
      <c r="K356" s="36">
        <f t="shared" si="37"/>
        <v>0.5</v>
      </c>
      <c r="L356" s="133">
        <v>0</v>
      </c>
      <c r="M356" s="55">
        <v>0</v>
      </c>
      <c r="N356" s="55">
        <v>0</v>
      </c>
      <c r="O356" s="55">
        <v>0</v>
      </c>
      <c r="P356" s="8" t="s">
        <v>68</v>
      </c>
      <c r="Q356" s="8"/>
      <c r="R356" s="59">
        <v>4</v>
      </c>
      <c r="S356" s="6"/>
      <c r="T356" s="6"/>
    </row>
    <row r="357" spans="1:20" x14ac:dyDescent="0.3">
      <c r="A357" s="8">
        <v>4</v>
      </c>
      <c r="B357" s="138" t="s">
        <v>259</v>
      </c>
      <c r="C357" s="133">
        <v>0</v>
      </c>
      <c r="D357" s="55">
        <v>0</v>
      </c>
      <c r="E357" s="55">
        <v>0</v>
      </c>
      <c r="F357" s="55">
        <v>0</v>
      </c>
      <c r="G357" s="36">
        <f t="shared" si="36"/>
        <v>0</v>
      </c>
      <c r="H357" s="36">
        <v>0</v>
      </c>
      <c r="I357" s="36">
        <v>0</v>
      </c>
      <c r="J357" s="55">
        <v>0</v>
      </c>
      <c r="K357" s="13">
        <f t="shared" si="37"/>
        <v>0</v>
      </c>
      <c r="L357" s="133">
        <v>0</v>
      </c>
      <c r="M357" s="55">
        <v>0</v>
      </c>
      <c r="N357" s="55">
        <v>0</v>
      </c>
      <c r="O357" s="55">
        <v>0</v>
      </c>
      <c r="P357" s="8" t="s">
        <v>68</v>
      </c>
      <c r="Q357" s="8"/>
      <c r="R357" s="59"/>
      <c r="S357" s="6"/>
      <c r="T357" s="6"/>
    </row>
    <row r="358" spans="1:20" x14ac:dyDescent="0.3">
      <c r="A358" s="8">
        <v>5</v>
      </c>
      <c r="B358" s="67" t="s">
        <v>260</v>
      </c>
      <c r="C358" s="13">
        <v>0</v>
      </c>
      <c r="D358" s="55">
        <v>0</v>
      </c>
      <c r="E358" s="55">
        <v>0</v>
      </c>
      <c r="F358" s="55">
        <v>0</v>
      </c>
      <c r="G358" s="13">
        <f t="shared" si="36"/>
        <v>0</v>
      </c>
      <c r="H358" s="13"/>
      <c r="I358" s="13">
        <v>0</v>
      </c>
      <c r="J358" s="55">
        <v>0</v>
      </c>
      <c r="K358" s="13">
        <f t="shared" si="37"/>
        <v>0</v>
      </c>
      <c r="L358" s="133">
        <v>0</v>
      </c>
      <c r="M358" s="55">
        <v>0</v>
      </c>
      <c r="N358" s="55">
        <v>0</v>
      </c>
      <c r="O358" s="55">
        <v>0</v>
      </c>
      <c r="P358" s="8" t="s">
        <v>68</v>
      </c>
      <c r="Q358" s="8"/>
      <c r="R358" s="59">
        <v>0</v>
      </c>
      <c r="S358" s="6"/>
      <c r="T358" s="6"/>
    </row>
    <row r="359" spans="1:20" x14ac:dyDescent="0.3">
      <c r="A359" s="8">
        <v>6</v>
      </c>
      <c r="B359" s="67" t="s">
        <v>261</v>
      </c>
      <c r="C359" s="135">
        <v>0.5</v>
      </c>
      <c r="D359" s="55">
        <v>0</v>
      </c>
      <c r="E359" s="55">
        <v>0</v>
      </c>
      <c r="F359" s="55">
        <v>0</v>
      </c>
      <c r="G359" s="36">
        <f t="shared" si="36"/>
        <v>0.5</v>
      </c>
      <c r="H359" s="36">
        <v>0.5</v>
      </c>
      <c r="I359" s="13">
        <v>0</v>
      </c>
      <c r="J359" s="13">
        <v>0</v>
      </c>
      <c r="K359" s="36">
        <f t="shared" si="37"/>
        <v>0.5</v>
      </c>
      <c r="L359" s="133">
        <v>0</v>
      </c>
      <c r="M359" s="55">
        <v>0</v>
      </c>
      <c r="N359" s="55">
        <v>0</v>
      </c>
      <c r="O359" s="55">
        <v>0</v>
      </c>
      <c r="P359" s="8" t="s">
        <v>68</v>
      </c>
      <c r="Q359" s="8"/>
      <c r="R359" s="59">
        <v>12</v>
      </c>
      <c r="S359" s="6"/>
      <c r="T359" s="6"/>
    </row>
    <row r="360" spans="1:20" x14ac:dyDescent="0.3">
      <c r="A360" s="8">
        <v>7</v>
      </c>
      <c r="B360" s="67" t="s">
        <v>262</v>
      </c>
      <c r="C360" s="37">
        <v>0.25</v>
      </c>
      <c r="D360" s="55">
        <v>0</v>
      </c>
      <c r="E360" s="107">
        <v>0</v>
      </c>
      <c r="F360" s="55">
        <v>0</v>
      </c>
      <c r="G360" s="37">
        <f t="shared" si="36"/>
        <v>0.25</v>
      </c>
      <c r="H360" s="37">
        <v>0.25</v>
      </c>
      <c r="I360" s="13">
        <v>0</v>
      </c>
      <c r="J360" s="13">
        <v>0</v>
      </c>
      <c r="K360" s="37">
        <f t="shared" si="37"/>
        <v>0.25</v>
      </c>
      <c r="L360" s="133">
        <v>0</v>
      </c>
      <c r="M360" s="55">
        <v>0</v>
      </c>
      <c r="N360" s="55">
        <v>0</v>
      </c>
      <c r="O360" s="55">
        <v>0</v>
      </c>
      <c r="P360" s="8" t="s">
        <v>68</v>
      </c>
      <c r="Q360" s="8"/>
      <c r="R360" s="59">
        <v>5</v>
      </c>
      <c r="S360" s="6"/>
      <c r="T360" s="6"/>
    </row>
    <row r="361" spans="1:20" x14ac:dyDescent="0.3">
      <c r="A361" s="8">
        <v>8</v>
      </c>
      <c r="B361" s="67" t="s">
        <v>263</v>
      </c>
      <c r="C361" s="36">
        <v>0</v>
      </c>
      <c r="D361" s="55">
        <v>0</v>
      </c>
      <c r="E361" s="55">
        <v>0</v>
      </c>
      <c r="F361" s="55">
        <v>0</v>
      </c>
      <c r="G361" s="36">
        <f t="shared" si="36"/>
        <v>0</v>
      </c>
      <c r="H361" s="36"/>
      <c r="I361" s="13">
        <v>0</v>
      </c>
      <c r="J361" s="55">
        <v>0</v>
      </c>
      <c r="K361" s="36">
        <f>H361+I361+J361</f>
        <v>0</v>
      </c>
      <c r="L361" s="133">
        <v>0</v>
      </c>
      <c r="M361" s="55">
        <v>0</v>
      </c>
      <c r="N361" s="55">
        <v>0</v>
      </c>
      <c r="O361" s="55">
        <v>0</v>
      </c>
      <c r="P361" s="8" t="s">
        <v>68</v>
      </c>
      <c r="Q361" s="8"/>
      <c r="R361" s="59">
        <v>0</v>
      </c>
      <c r="S361" s="6"/>
      <c r="T361" s="6"/>
    </row>
    <row r="362" spans="1:20" x14ac:dyDescent="0.3">
      <c r="A362" s="8">
        <v>9</v>
      </c>
      <c r="B362" s="67" t="s">
        <v>264</v>
      </c>
      <c r="C362" s="36">
        <v>0.5</v>
      </c>
      <c r="D362" s="55">
        <v>0</v>
      </c>
      <c r="E362" s="55">
        <v>0</v>
      </c>
      <c r="F362" s="55">
        <v>0</v>
      </c>
      <c r="G362" s="36">
        <f t="shared" si="36"/>
        <v>0.5</v>
      </c>
      <c r="H362" s="36">
        <v>0.5</v>
      </c>
      <c r="I362" s="13">
        <v>0</v>
      </c>
      <c r="J362" s="55">
        <v>0</v>
      </c>
      <c r="K362" s="36">
        <f t="shared" si="37"/>
        <v>0.5</v>
      </c>
      <c r="L362" s="133">
        <v>0</v>
      </c>
      <c r="M362" s="55">
        <v>0</v>
      </c>
      <c r="N362" s="55">
        <v>0</v>
      </c>
      <c r="O362" s="55">
        <v>0</v>
      </c>
      <c r="P362" s="8" t="s">
        <v>68</v>
      </c>
      <c r="Q362" s="8"/>
      <c r="R362" s="59">
        <v>7</v>
      </c>
      <c r="S362" s="6"/>
      <c r="T362" s="6"/>
    </row>
    <row r="363" spans="1:20" x14ac:dyDescent="0.3">
      <c r="A363" s="8">
        <v>10</v>
      </c>
      <c r="B363" s="67" t="s">
        <v>265</v>
      </c>
      <c r="C363" s="36">
        <v>0.5</v>
      </c>
      <c r="D363" s="55">
        <v>0</v>
      </c>
      <c r="E363" s="55">
        <v>0</v>
      </c>
      <c r="F363" s="55">
        <v>0</v>
      </c>
      <c r="G363" s="36">
        <f t="shared" si="36"/>
        <v>0.5</v>
      </c>
      <c r="H363" s="36">
        <v>0.5</v>
      </c>
      <c r="I363" s="13">
        <v>0</v>
      </c>
      <c r="J363" s="55">
        <v>0</v>
      </c>
      <c r="K363" s="36">
        <f t="shared" si="37"/>
        <v>0.5</v>
      </c>
      <c r="L363" s="133">
        <v>0</v>
      </c>
      <c r="M363" s="55">
        <v>0</v>
      </c>
      <c r="N363" s="55">
        <v>0</v>
      </c>
      <c r="O363" s="55">
        <v>0</v>
      </c>
      <c r="P363" s="8" t="s">
        <v>68</v>
      </c>
      <c r="Q363" s="8"/>
      <c r="R363" s="59">
        <v>4</v>
      </c>
      <c r="S363" s="6"/>
      <c r="T363" s="6"/>
    </row>
    <row r="364" spans="1:20" x14ac:dyDescent="0.3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8"/>
      <c r="Q364" s="8"/>
      <c r="R364" s="8"/>
      <c r="S364" s="6"/>
      <c r="T364" s="6"/>
    </row>
    <row r="365" spans="1:20" x14ac:dyDescent="0.3">
      <c r="A365" s="6"/>
      <c r="B365" s="41" t="s">
        <v>3</v>
      </c>
      <c r="C365" s="37">
        <f t="shared" ref="C365:J365" si="38">SUM(C354:C364)</f>
        <v>4.25</v>
      </c>
      <c r="D365" s="3">
        <f t="shared" si="38"/>
        <v>0</v>
      </c>
      <c r="E365" s="37">
        <f t="shared" si="38"/>
        <v>0</v>
      </c>
      <c r="F365" s="3">
        <f t="shared" si="38"/>
        <v>0</v>
      </c>
      <c r="G365" s="37">
        <f t="shared" si="38"/>
        <v>4.25</v>
      </c>
      <c r="H365" s="37">
        <f t="shared" si="38"/>
        <v>4.25</v>
      </c>
      <c r="I365" s="13">
        <f t="shared" si="38"/>
        <v>0</v>
      </c>
      <c r="J365" s="13">
        <f t="shared" si="38"/>
        <v>0</v>
      </c>
      <c r="K365" s="37">
        <f>SUM(K354:K364)</f>
        <v>4.25</v>
      </c>
      <c r="L365" s="133">
        <v>0</v>
      </c>
      <c r="M365" s="55">
        <v>0</v>
      </c>
      <c r="N365" s="55">
        <v>0</v>
      </c>
      <c r="O365" s="55">
        <v>0</v>
      </c>
      <c r="P365" s="8" t="s">
        <v>68</v>
      </c>
      <c r="Q365" s="8">
        <v>40000</v>
      </c>
      <c r="R365" s="15">
        <f>SUM(R354:R364)</f>
        <v>48</v>
      </c>
      <c r="S365" s="63"/>
      <c r="T365" s="6"/>
    </row>
    <row r="367" spans="1:20" x14ac:dyDescent="0.3">
      <c r="A367" s="153" t="s">
        <v>279</v>
      </c>
      <c r="B367" s="153"/>
      <c r="C367" s="152"/>
    </row>
    <row r="368" spans="1:20" x14ac:dyDescent="0.3">
      <c r="A368" s="154"/>
      <c r="B368" s="153"/>
      <c r="C368" s="152"/>
      <c r="O368" s="419" t="str">
        <f>O326</f>
        <v>Sindang Beliti Ilir, 31 Desember 2023</v>
      </c>
      <c r="P368" s="419"/>
      <c r="Q368" s="419"/>
      <c r="R368" s="419"/>
      <c r="S368" s="419"/>
      <c r="T368" s="419"/>
    </row>
    <row r="369" spans="1:20" x14ac:dyDescent="0.3">
      <c r="A369" s="21"/>
      <c r="B369" s="82"/>
      <c r="O369" s="419" t="s">
        <v>2</v>
      </c>
      <c r="P369" s="419"/>
      <c r="Q369" s="419"/>
      <c r="R369" s="419"/>
      <c r="S369" s="419"/>
      <c r="T369" s="419"/>
    </row>
    <row r="370" spans="1:20" x14ac:dyDescent="0.3">
      <c r="A370" s="21"/>
      <c r="B370" s="82"/>
    </row>
    <row r="372" spans="1:20" x14ac:dyDescent="0.3">
      <c r="O372" s="428" t="str">
        <f>O330</f>
        <v>Khanif Suryanto, SST</v>
      </c>
      <c r="P372" s="428"/>
      <c r="Q372" s="428"/>
      <c r="R372" s="428"/>
      <c r="S372" s="428"/>
      <c r="T372" s="428"/>
    </row>
    <row r="373" spans="1:20" x14ac:dyDescent="0.3">
      <c r="O373" s="419" t="str">
        <f>O331</f>
        <v>NIP. 19850622 201706 1 002</v>
      </c>
      <c r="P373" s="419"/>
      <c r="Q373" s="419"/>
      <c r="R373" s="419"/>
      <c r="S373" s="419"/>
      <c r="T373" s="419"/>
    </row>
  </sheetData>
  <mergeCells count="198">
    <mergeCell ref="L349:M349"/>
    <mergeCell ref="N349:O349"/>
    <mergeCell ref="H347:K347"/>
    <mergeCell ref="L347:M347"/>
    <mergeCell ref="N347:O347"/>
    <mergeCell ref="R347:S347"/>
    <mergeCell ref="L348:M348"/>
    <mergeCell ref="N348:O348"/>
    <mergeCell ref="A338:T338"/>
    <mergeCell ref="A339:T339"/>
    <mergeCell ref="A346:A351"/>
    <mergeCell ref="B346:B351"/>
    <mergeCell ref="D346:K346"/>
    <mergeCell ref="L346:M346"/>
    <mergeCell ref="N346:O346"/>
    <mergeCell ref="R346:S346"/>
    <mergeCell ref="T346:T351"/>
    <mergeCell ref="D347:G347"/>
    <mergeCell ref="A305:A310"/>
    <mergeCell ref="B305:B310"/>
    <mergeCell ref="D305:K305"/>
    <mergeCell ref="L305:M305"/>
    <mergeCell ref="N305:O305"/>
    <mergeCell ref="N267:O267"/>
    <mergeCell ref="O286:T286"/>
    <mergeCell ref="O289:T289"/>
    <mergeCell ref="O290:T290"/>
    <mergeCell ref="A297:T297"/>
    <mergeCell ref="A298:T298"/>
    <mergeCell ref="T305:T310"/>
    <mergeCell ref="D306:G306"/>
    <mergeCell ref="H306:K306"/>
    <mergeCell ref="L306:M306"/>
    <mergeCell ref="N306:O306"/>
    <mergeCell ref="R306:S306"/>
    <mergeCell ref="L307:M307"/>
    <mergeCell ref="L308:M308"/>
    <mergeCell ref="N308:O308"/>
    <mergeCell ref="O245:T245"/>
    <mergeCell ref="O248:T248"/>
    <mergeCell ref="O249:T249"/>
    <mergeCell ref="A256:T256"/>
    <mergeCell ref="A257:T257"/>
    <mergeCell ref="A264:A269"/>
    <mergeCell ref="B264:B269"/>
    <mergeCell ref="D264:K264"/>
    <mergeCell ref="L264:M264"/>
    <mergeCell ref="N264:O264"/>
    <mergeCell ref="R264:S264"/>
    <mergeCell ref="T264:T269"/>
    <mergeCell ref="D265:G265"/>
    <mergeCell ref="H265:K265"/>
    <mergeCell ref="L265:M265"/>
    <mergeCell ref="N265:O265"/>
    <mergeCell ref="R265:S265"/>
    <mergeCell ref="L266:M266"/>
    <mergeCell ref="N266:O266"/>
    <mergeCell ref="L267:M267"/>
    <mergeCell ref="A223:A228"/>
    <mergeCell ref="B223:B228"/>
    <mergeCell ref="D223:K223"/>
    <mergeCell ref="L223:M223"/>
    <mergeCell ref="N223:O223"/>
    <mergeCell ref="R223:S223"/>
    <mergeCell ref="N182:O182"/>
    <mergeCell ref="O201:T201"/>
    <mergeCell ref="O204:T204"/>
    <mergeCell ref="O205:T205"/>
    <mergeCell ref="A215:T215"/>
    <mergeCell ref="A216:T216"/>
    <mergeCell ref="T223:T228"/>
    <mergeCell ref="D224:G224"/>
    <mergeCell ref="H224:K224"/>
    <mergeCell ref="L224:M224"/>
    <mergeCell ref="N224:O224"/>
    <mergeCell ref="R224:S224"/>
    <mergeCell ref="L225:M225"/>
    <mergeCell ref="N225:O225"/>
    <mergeCell ref="L226:M226"/>
    <mergeCell ref="N226:O226"/>
    <mergeCell ref="O160:T160"/>
    <mergeCell ref="O163:T163"/>
    <mergeCell ref="O164:T164"/>
    <mergeCell ref="A171:T171"/>
    <mergeCell ref="A172:T172"/>
    <mergeCell ref="A179:A184"/>
    <mergeCell ref="B179:B184"/>
    <mergeCell ref="D179:K179"/>
    <mergeCell ref="L179:M179"/>
    <mergeCell ref="N179:O179"/>
    <mergeCell ref="R179:S179"/>
    <mergeCell ref="T179:T184"/>
    <mergeCell ref="D180:G180"/>
    <mergeCell ref="H180:K180"/>
    <mergeCell ref="L180:M180"/>
    <mergeCell ref="N180:O180"/>
    <mergeCell ref="R180:S180"/>
    <mergeCell ref="L181:M181"/>
    <mergeCell ref="N181:O181"/>
    <mergeCell ref="L182:M182"/>
    <mergeCell ref="L139:M139"/>
    <mergeCell ref="N139:O139"/>
    <mergeCell ref="R139:S139"/>
    <mergeCell ref="L140:M140"/>
    <mergeCell ref="N140:O140"/>
    <mergeCell ref="L141:M141"/>
    <mergeCell ref="N141:O141"/>
    <mergeCell ref="A131:T131"/>
    <mergeCell ref="A138:A143"/>
    <mergeCell ref="B138:B143"/>
    <mergeCell ref="D138:K138"/>
    <mergeCell ref="L138:M138"/>
    <mergeCell ref="N138:O138"/>
    <mergeCell ref="R138:S138"/>
    <mergeCell ref="T138:T143"/>
    <mergeCell ref="D139:G139"/>
    <mergeCell ref="H139:K139"/>
    <mergeCell ref="O120:T120"/>
    <mergeCell ref="O123:T123"/>
    <mergeCell ref="O124:T124"/>
    <mergeCell ref="A130:T130"/>
    <mergeCell ref="H99:K99"/>
    <mergeCell ref="L99:M99"/>
    <mergeCell ref="N99:O99"/>
    <mergeCell ref="R99:S99"/>
    <mergeCell ref="L100:M100"/>
    <mergeCell ref="N100:O100"/>
    <mergeCell ref="O79:T79"/>
    <mergeCell ref="O80:T80"/>
    <mergeCell ref="L54:M54"/>
    <mergeCell ref="N54:O54"/>
    <mergeCell ref="R54:S54"/>
    <mergeCell ref="T54:T59"/>
    <mergeCell ref="A90:T90"/>
    <mergeCell ref="A91:T91"/>
    <mergeCell ref="A98:A103"/>
    <mergeCell ref="B98:B103"/>
    <mergeCell ref="D98:K98"/>
    <mergeCell ref="L98:M98"/>
    <mergeCell ref="N98:O98"/>
    <mergeCell ref="R98:S98"/>
    <mergeCell ref="T98:T103"/>
    <mergeCell ref="D99:G99"/>
    <mergeCell ref="L101:M101"/>
    <mergeCell ref="N101:O101"/>
    <mergeCell ref="H11:K11"/>
    <mergeCell ref="L11:M11"/>
    <mergeCell ref="N11:O11"/>
    <mergeCell ref="R11:S11"/>
    <mergeCell ref="L12:M12"/>
    <mergeCell ref="N12:O12"/>
    <mergeCell ref="A3:T3"/>
    <mergeCell ref="A4:T4"/>
    <mergeCell ref="A10:A15"/>
    <mergeCell ref="B10:B15"/>
    <mergeCell ref="D10:K10"/>
    <mergeCell ref="L10:M10"/>
    <mergeCell ref="N10:O10"/>
    <mergeCell ref="R10:S10"/>
    <mergeCell ref="T10:T15"/>
    <mergeCell ref="D11:G11"/>
    <mergeCell ref="L13:M13"/>
    <mergeCell ref="N13:O13"/>
    <mergeCell ref="O368:T368"/>
    <mergeCell ref="O369:T369"/>
    <mergeCell ref="O372:T372"/>
    <mergeCell ref="O373:T373"/>
    <mergeCell ref="O285:T285"/>
    <mergeCell ref="R305:S305"/>
    <mergeCell ref="N307:O307"/>
    <mergeCell ref="O327:T327"/>
    <mergeCell ref="O330:T330"/>
    <mergeCell ref="O331:T331"/>
    <mergeCell ref="O326:T326"/>
    <mergeCell ref="O244:T244"/>
    <mergeCell ref="O200:T200"/>
    <mergeCell ref="O159:T159"/>
    <mergeCell ref="O119:T119"/>
    <mergeCell ref="O75:T75"/>
    <mergeCell ref="O36:T36"/>
    <mergeCell ref="A47:T47"/>
    <mergeCell ref="A54:A59"/>
    <mergeCell ref="B54:B59"/>
    <mergeCell ref="D54:K54"/>
    <mergeCell ref="D55:G55"/>
    <mergeCell ref="H55:K55"/>
    <mergeCell ref="L55:M55"/>
    <mergeCell ref="N55:O55"/>
    <mergeCell ref="R55:S55"/>
    <mergeCell ref="L56:M56"/>
    <mergeCell ref="O37:T37"/>
    <mergeCell ref="O40:T40"/>
    <mergeCell ref="O41:T41"/>
    <mergeCell ref="A46:T46"/>
    <mergeCell ref="N56:O56"/>
    <mergeCell ref="L57:M57"/>
    <mergeCell ref="N57:O57"/>
    <mergeCell ref="O76:T76"/>
  </mergeCells>
  <pageMargins left="0.43" right="0.45" top="0.5" bottom="0.5" header="0.3" footer="0.3"/>
  <pageSetup paperSize="5" scale="75" orientation="landscape" horizontalDpi="4294967293" verticalDpi="4294967293" r:id="rId1"/>
  <rowBreaks count="8" manualBreakCount="8">
    <brk id="43" max="21" man="1"/>
    <brk id="87" max="21" man="1"/>
    <brk id="127" max="21" man="1"/>
    <brk id="168" max="21" man="1"/>
    <brk id="212" max="22" man="1"/>
    <brk id="253" max="22" man="1"/>
    <brk id="294" max="22" man="1"/>
    <brk id="335" max="22" man="1"/>
  </rowBreaks>
  <colBreaks count="1" manualBreakCount="1">
    <brk id="20" max="41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</sheetPr>
  <dimension ref="A1:X413"/>
  <sheetViews>
    <sheetView view="pageBreakPreview" topLeftCell="A56" zoomScale="80" zoomScaleNormal="100" zoomScaleSheetLayoutView="80" workbookViewId="0">
      <selection activeCell="R72" sqref="R72"/>
    </sheetView>
  </sheetViews>
  <sheetFormatPr defaultColWidth="9.140625" defaultRowHeight="16.5" x14ac:dyDescent="0.3"/>
  <cols>
    <col min="1" max="1" width="3.85546875" style="16" customWidth="1"/>
    <col min="2" max="2" width="24.28515625" style="16" customWidth="1"/>
    <col min="3" max="3" width="9.7109375" style="16" bestFit="1" customWidth="1"/>
    <col min="4" max="4" width="6.5703125" style="16" customWidth="1"/>
    <col min="5" max="5" width="7.28515625" style="16" customWidth="1"/>
    <col min="6" max="6" width="7" style="16" customWidth="1"/>
    <col min="7" max="7" width="9.7109375" style="16" bestFit="1" customWidth="1"/>
    <col min="8" max="8" width="9.42578125" style="16" bestFit="1" customWidth="1"/>
    <col min="9" max="9" width="9.5703125" style="16" bestFit="1" customWidth="1"/>
    <col min="10" max="10" width="7.42578125" style="16" customWidth="1"/>
    <col min="11" max="11" width="9.7109375" style="16" bestFit="1" customWidth="1"/>
    <col min="12" max="12" width="13.42578125" style="16" customWidth="1"/>
    <col min="13" max="13" width="10.5703125" style="16" bestFit="1" customWidth="1"/>
    <col min="14" max="14" width="14.42578125" style="16" bestFit="1" customWidth="1"/>
    <col min="15" max="15" width="9.5703125" style="74" customWidth="1"/>
    <col min="16" max="17" width="12" style="70" customWidth="1"/>
    <col min="18" max="18" width="10.5703125" style="16" customWidth="1"/>
    <col min="19" max="19" width="5.85546875" style="16" customWidth="1"/>
    <col min="20" max="20" width="6.28515625" style="16" customWidth="1"/>
    <col min="21" max="16384" width="9.140625" style="16"/>
  </cols>
  <sheetData>
    <row r="1" spans="1:20" x14ac:dyDescent="0.3">
      <c r="A1" s="16" t="s">
        <v>94</v>
      </c>
    </row>
    <row r="2" spans="1:20" x14ac:dyDescent="0.3">
      <c r="L2" s="17"/>
    </row>
    <row r="3" spans="1:20" x14ac:dyDescent="0.3">
      <c r="A3" s="441" t="s">
        <v>95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460"/>
      <c r="S3" s="460"/>
      <c r="T3" s="447"/>
    </row>
    <row r="4" spans="1:20" x14ac:dyDescent="0.3">
      <c r="A4" s="444" t="s">
        <v>4</v>
      </c>
      <c r="B4" s="461"/>
      <c r="C4" s="461"/>
      <c r="D4" s="461"/>
      <c r="E4" s="461"/>
      <c r="F4" s="461"/>
      <c r="G4" s="461"/>
      <c r="H4" s="461"/>
      <c r="I4" s="461"/>
      <c r="J4" s="461"/>
      <c r="K4" s="461"/>
      <c r="L4" s="461"/>
      <c r="M4" s="461"/>
      <c r="N4" s="461"/>
      <c r="O4" s="461"/>
      <c r="P4" s="461"/>
      <c r="Q4" s="461"/>
      <c r="R4" s="461"/>
      <c r="S4" s="461"/>
      <c r="T4" s="445"/>
    </row>
    <row r="5" spans="1:20" x14ac:dyDescent="0.3">
      <c r="N5" s="18"/>
    </row>
    <row r="6" spans="1:20" x14ac:dyDescent="0.3">
      <c r="A6" s="19" t="s">
        <v>9</v>
      </c>
      <c r="B6" s="19"/>
      <c r="C6" s="19" t="s">
        <v>276</v>
      </c>
      <c r="D6" s="19"/>
      <c r="L6" s="20"/>
      <c r="N6" s="20"/>
      <c r="Q6" s="70" t="s">
        <v>42</v>
      </c>
      <c r="S6" s="16" t="s">
        <v>449</v>
      </c>
    </row>
    <row r="7" spans="1:20" x14ac:dyDescent="0.3">
      <c r="A7" s="16" t="s">
        <v>6</v>
      </c>
      <c r="C7" s="16" t="s">
        <v>99</v>
      </c>
      <c r="Q7" s="70" t="s">
        <v>43</v>
      </c>
      <c r="S7" s="16" t="s">
        <v>45</v>
      </c>
    </row>
    <row r="8" spans="1:20" x14ac:dyDescent="0.3">
      <c r="A8" s="16" t="s">
        <v>7</v>
      </c>
      <c r="C8" s="16" t="s">
        <v>41</v>
      </c>
      <c r="Q8" s="70" t="s">
        <v>44</v>
      </c>
      <c r="S8" s="16" t="s">
        <v>455</v>
      </c>
    </row>
    <row r="10" spans="1:20" x14ac:dyDescent="0.3">
      <c r="A10" s="424" t="s">
        <v>8</v>
      </c>
      <c r="B10" s="424" t="s">
        <v>90</v>
      </c>
      <c r="C10" s="22" t="s">
        <v>10</v>
      </c>
      <c r="D10" s="433" t="s">
        <v>15</v>
      </c>
      <c r="E10" s="422"/>
      <c r="F10" s="422"/>
      <c r="G10" s="422"/>
      <c r="H10" s="422"/>
      <c r="I10" s="422"/>
      <c r="J10" s="422"/>
      <c r="K10" s="423"/>
      <c r="L10" s="431" t="s">
        <v>28</v>
      </c>
      <c r="M10" s="432"/>
      <c r="N10" s="431" t="s">
        <v>28</v>
      </c>
      <c r="O10" s="432"/>
      <c r="P10" s="22"/>
      <c r="Q10" s="381"/>
      <c r="R10" s="421" t="s">
        <v>35</v>
      </c>
      <c r="S10" s="427"/>
      <c r="T10" s="424" t="s">
        <v>39</v>
      </c>
    </row>
    <row r="11" spans="1:20" x14ac:dyDescent="0.3">
      <c r="A11" s="425"/>
      <c r="B11" s="425"/>
      <c r="C11" s="24" t="s">
        <v>11</v>
      </c>
      <c r="D11" s="421" t="s">
        <v>16</v>
      </c>
      <c r="E11" s="422"/>
      <c r="F11" s="422"/>
      <c r="G11" s="423"/>
      <c r="H11" s="433" t="s">
        <v>23</v>
      </c>
      <c r="I11" s="422"/>
      <c r="J11" s="422"/>
      <c r="K11" s="423"/>
      <c r="L11" s="434" t="s">
        <v>29</v>
      </c>
      <c r="M11" s="435"/>
      <c r="N11" s="434" t="s">
        <v>29</v>
      </c>
      <c r="O11" s="435"/>
      <c r="P11" s="24"/>
      <c r="Q11" s="26" t="s">
        <v>416</v>
      </c>
      <c r="R11" s="429" t="s">
        <v>36</v>
      </c>
      <c r="S11" s="430"/>
      <c r="T11" s="425"/>
    </row>
    <row r="12" spans="1:20" x14ac:dyDescent="0.3">
      <c r="A12" s="425"/>
      <c r="B12" s="425"/>
      <c r="C12" s="26" t="s">
        <v>12</v>
      </c>
      <c r="D12" s="23"/>
      <c r="E12" s="27"/>
      <c r="F12" s="23"/>
      <c r="G12" s="23"/>
      <c r="H12" s="23"/>
      <c r="I12" s="23"/>
      <c r="J12" s="23"/>
      <c r="K12" s="23"/>
      <c r="L12" s="421" t="s">
        <v>30</v>
      </c>
      <c r="M12" s="427"/>
      <c r="N12" s="421" t="s">
        <v>30</v>
      </c>
      <c r="O12" s="427"/>
      <c r="P12" s="24" t="s">
        <v>34</v>
      </c>
      <c r="Q12" s="24" t="s">
        <v>417</v>
      </c>
      <c r="R12" s="22"/>
      <c r="S12" s="22"/>
      <c r="T12" s="425"/>
    </row>
    <row r="13" spans="1:20" x14ac:dyDescent="0.3">
      <c r="A13" s="425"/>
      <c r="B13" s="425"/>
      <c r="C13" s="26" t="s">
        <v>13</v>
      </c>
      <c r="D13" s="24" t="s">
        <v>17</v>
      </c>
      <c r="E13" s="28" t="s">
        <v>17</v>
      </c>
      <c r="F13" s="24" t="s">
        <v>20</v>
      </c>
      <c r="G13" s="24" t="s">
        <v>22</v>
      </c>
      <c r="H13" s="24" t="s">
        <v>24</v>
      </c>
      <c r="I13" s="24" t="s">
        <v>25</v>
      </c>
      <c r="J13" s="24" t="s">
        <v>26</v>
      </c>
      <c r="K13" s="24" t="s">
        <v>22</v>
      </c>
      <c r="L13" s="429" t="s">
        <v>14</v>
      </c>
      <c r="M13" s="430"/>
      <c r="N13" s="429" t="s">
        <v>33</v>
      </c>
      <c r="O13" s="430"/>
      <c r="P13" s="24" t="s">
        <v>28</v>
      </c>
      <c r="Q13" s="24" t="s">
        <v>418</v>
      </c>
      <c r="R13" s="24" t="s">
        <v>37</v>
      </c>
      <c r="S13" s="24" t="s">
        <v>38</v>
      </c>
      <c r="T13" s="425"/>
    </row>
    <row r="14" spans="1:20" x14ac:dyDescent="0.3">
      <c r="A14" s="425"/>
      <c r="B14" s="425"/>
      <c r="C14" s="26" t="s">
        <v>14</v>
      </c>
      <c r="D14" s="24" t="s">
        <v>18</v>
      </c>
      <c r="E14" s="28" t="s">
        <v>19</v>
      </c>
      <c r="F14" s="24" t="s">
        <v>21</v>
      </c>
      <c r="G14" s="24"/>
      <c r="H14" s="24"/>
      <c r="I14" s="24"/>
      <c r="J14" s="24" t="s">
        <v>27</v>
      </c>
      <c r="K14" s="24"/>
      <c r="L14" s="22" t="s">
        <v>22</v>
      </c>
      <c r="M14" s="22" t="s">
        <v>31</v>
      </c>
      <c r="N14" s="22" t="s">
        <v>22</v>
      </c>
      <c r="O14" s="114" t="s">
        <v>31</v>
      </c>
      <c r="P14" s="24"/>
      <c r="Q14" s="24"/>
      <c r="R14" s="25"/>
      <c r="S14" s="25"/>
      <c r="T14" s="425"/>
    </row>
    <row r="15" spans="1:20" x14ac:dyDescent="0.3">
      <c r="A15" s="426"/>
      <c r="B15" s="426"/>
      <c r="C15" s="29"/>
      <c r="D15" s="30"/>
      <c r="E15" s="31"/>
      <c r="F15" s="30"/>
      <c r="G15" s="30"/>
      <c r="H15" s="30"/>
      <c r="I15" s="30"/>
      <c r="J15" s="30"/>
      <c r="K15" s="30"/>
      <c r="L15" s="32" t="s">
        <v>29</v>
      </c>
      <c r="M15" s="33" t="s">
        <v>32</v>
      </c>
      <c r="N15" s="32" t="s">
        <v>29</v>
      </c>
      <c r="O15" s="278" t="s">
        <v>32</v>
      </c>
      <c r="P15" s="33"/>
      <c r="Q15" s="33"/>
      <c r="R15" s="30"/>
      <c r="S15" s="30"/>
      <c r="T15" s="426"/>
    </row>
    <row r="16" spans="1:20" x14ac:dyDescent="0.3">
      <c r="A16" s="8">
        <v>1</v>
      </c>
      <c r="B16" s="8">
        <v>2</v>
      </c>
      <c r="C16" s="8">
        <v>3</v>
      </c>
      <c r="D16" s="8">
        <v>4</v>
      </c>
      <c r="E16" s="8">
        <v>5</v>
      </c>
      <c r="F16" s="8">
        <v>6</v>
      </c>
      <c r="G16" s="8" t="s">
        <v>0</v>
      </c>
      <c r="H16" s="8">
        <v>8</v>
      </c>
      <c r="I16" s="8">
        <v>9</v>
      </c>
      <c r="J16" s="8">
        <v>10</v>
      </c>
      <c r="K16" s="8" t="s">
        <v>1</v>
      </c>
      <c r="L16" s="8">
        <v>12</v>
      </c>
      <c r="M16" s="8">
        <v>13</v>
      </c>
      <c r="N16" s="8">
        <v>14</v>
      </c>
      <c r="O16" s="72">
        <v>15</v>
      </c>
      <c r="P16" s="8">
        <v>16</v>
      </c>
      <c r="Q16" s="8"/>
      <c r="R16" s="8">
        <v>17</v>
      </c>
      <c r="S16" s="8">
        <v>18</v>
      </c>
      <c r="T16" s="8">
        <v>19</v>
      </c>
    </row>
    <row r="17" spans="1:20" x14ac:dyDescent="0.3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9"/>
      <c r="P17" s="8"/>
      <c r="Q17" s="8"/>
      <c r="R17" s="6"/>
      <c r="S17" s="6"/>
      <c r="T17" s="6"/>
    </row>
    <row r="18" spans="1:20" x14ac:dyDescent="0.3">
      <c r="A18" s="6">
        <v>1</v>
      </c>
      <c r="B18" s="6" t="s">
        <v>47</v>
      </c>
      <c r="C18" s="13">
        <f>C73</f>
        <v>105</v>
      </c>
      <c r="D18" s="13">
        <f t="shared" ref="D18:K18" si="0">D73</f>
        <v>0</v>
      </c>
      <c r="E18" s="13">
        <f t="shared" si="0"/>
        <v>50</v>
      </c>
      <c r="F18" s="13">
        <f t="shared" si="0"/>
        <v>0</v>
      </c>
      <c r="G18" s="13">
        <f t="shared" si="0"/>
        <v>155</v>
      </c>
      <c r="H18" s="13">
        <f>H73</f>
        <v>80</v>
      </c>
      <c r="I18" s="13">
        <f t="shared" si="0"/>
        <v>75</v>
      </c>
      <c r="J18" s="13">
        <f t="shared" si="0"/>
        <v>0</v>
      </c>
      <c r="K18" s="13">
        <f t="shared" si="0"/>
        <v>155</v>
      </c>
      <c r="L18" s="7">
        <f>L73</f>
        <v>301600</v>
      </c>
      <c r="M18" s="7">
        <f>M73</f>
        <v>4025</v>
      </c>
      <c r="N18" s="7">
        <f>N73</f>
        <v>324500</v>
      </c>
      <c r="O18" s="69">
        <f>O73</f>
        <v>4287.5</v>
      </c>
      <c r="P18" s="8" t="s">
        <v>63</v>
      </c>
      <c r="Q18" s="8">
        <f>Q73</f>
        <v>1400</v>
      </c>
      <c r="R18" s="164">
        <f>R73</f>
        <v>66</v>
      </c>
      <c r="S18" s="62"/>
      <c r="T18" s="6"/>
    </row>
    <row r="19" spans="1:20" x14ac:dyDescent="0.3">
      <c r="A19" s="6">
        <v>2</v>
      </c>
      <c r="B19" s="6" t="s">
        <v>48</v>
      </c>
      <c r="C19" s="13">
        <f t="shared" ref="C19:I19" si="1">C115</f>
        <v>2180</v>
      </c>
      <c r="D19" s="37">
        <f t="shared" si="1"/>
        <v>0</v>
      </c>
      <c r="E19" s="13">
        <f t="shared" si="1"/>
        <v>0</v>
      </c>
      <c r="F19" s="13">
        <f t="shared" si="1"/>
        <v>30</v>
      </c>
      <c r="G19" s="13">
        <f t="shared" si="1"/>
        <v>2150</v>
      </c>
      <c r="H19" s="13">
        <f t="shared" si="1"/>
        <v>1987</v>
      </c>
      <c r="I19" s="13">
        <f t="shared" si="1"/>
        <v>163</v>
      </c>
      <c r="J19" s="3">
        <v>0</v>
      </c>
      <c r="K19" s="13">
        <f t="shared" ref="K19:K31" si="2">H19+I19+J19</f>
        <v>2150</v>
      </c>
      <c r="L19" s="7">
        <f>L115</f>
        <v>110810</v>
      </c>
      <c r="M19" s="13">
        <f>M115</f>
        <v>679</v>
      </c>
      <c r="N19" s="7">
        <f>N115</f>
        <v>110790</v>
      </c>
      <c r="O19" s="69">
        <f>O115</f>
        <v>680</v>
      </c>
      <c r="P19" s="8" t="s">
        <v>64</v>
      </c>
      <c r="Q19" s="8">
        <f>Q115</f>
        <v>8000</v>
      </c>
      <c r="R19" s="165">
        <f>R115</f>
        <v>1542</v>
      </c>
      <c r="S19" s="62"/>
      <c r="T19" s="6"/>
    </row>
    <row r="20" spans="1:20" x14ac:dyDescent="0.3">
      <c r="A20" s="6">
        <v>3</v>
      </c>
      <c r="B20" s="6" t="s">
        <v>49</v>
      </c>
      <c r="C20" s="13">
        <f>C157</f>
        <v>2758</v>
      </c>
      <c r="D20" s="3">
        <v>0</v>
      </c>
      <c r="E20" s="13">
        <f t="shared" ref="E20:J20" si="3">E157</f>
        <v>0</v>
      </c>
      <c r="F20" s="13">
        <f t="shared" si="3"/>
        <v>0</v>
      </c>
      <c r="G20" s="13">
        <f t="shared" si="3"/>
        <v>2758</v>
      </c>
      <c r="H20" s="13">
        <f t="shared" si="3"/>
        <v>507</v>
      </c>
      <c r="I20" s="13">
        <f t="shared" si="3"/>
        <v>2218</v>
      </c>
      <c r="J20" s="13">
        <f t="shared" si="3"/>
        <v>33</v>
      </c>
      <c r="K20" s="13">
        <f t="shared" si="2"/>
        <v>2758</v>
      </c>
      <c r="L20" s="7">
        <f>L157</f>
        <v>1441700</v>
      </c>
      <c r="M20" s="13">
        <f>M157</f>
        <v>650</v>
      </c>
      <c r="N20" s="7">
        <f>N157</f>
        <v>1219900</v>
      </c>
      <c r="O20" s="69">
        <f>O157</f>
        <v>550</v>
      </c>
      <c r="P20" s="8" t="s">
        <v>65</v>
      </c>
      <c r="Q20" s="8">
        <f>Q157</f>
        <v>36000</v>
      </c>
      <c r="R20" s="165">
        <f>R157</f>
        <v>1661</v>
      </c>
      <c r="S20" s="62"/>
      <c r="T20" s="6"/>
    </row>
    <row r="21" spans="1:20" x14ac:dyDescent="0.3">
      <c r="A21" s="6">
        <v>4</v>
      </c>
      <c r="B21" s="6" t="s">
        <v>50</v>
      </c>
      <c r="C21" s="3">
        <v>0</v>
      </c>
      <c r="D21" s="3">
        <v>0</v>
      </c>
      <c r="E21" s="3">
        <v>0</v>
      </c>
      <c r="F21" s="3">
        <v>0</v>
      </c>
      <c r="G21" s="3">
        <v>0</v>
      </c>
      <c r="H21" s="3">
        <v>0</v>
      </c>
      <c r="I21" s="3">
        <v>0</v>
      </c>
      <c r="J21" s="3">
        <v>0</v>
      </c>
      <c r="K21" s="13">
        <f t="shared" si="2"/>
        <v>0</v>
      </c>
      <c r="L21" s="3">
        <v>0</v>
      </c>
      <c r="M21" s="3">
        <v>0</v>
      </c>
      <c r="N21" s="13">
        <v>0</v>
      </c>
      <c r="O21" s="68">
        <v>0</v>
      </c>
      <c r="P21" s="8" t="s">
        <v>65</v>
      </c>
      <c r="Q21" s="8"/>
      <c r="R21" s="3">
        <v>0</v>
      </c>
      <c r="S21" s="62"/>
      <c r="T21" s="6"/>
    </row>
    <row r="22" spans="1:20" x14ac:dyDescent="0.3">
      <c r="A22" s="6">
        <v>5</v>
      </c>
      <c r="B22" s="6" t="s">
        <v>51</v>
      </c>
      <c r="C22" s="13">
        <f t="shared" ref="C22:I22" si="4">C199</f>
        <v>22</v>
      </c>
      <c r="D22" s="13">
        <f t="shared" si="4"/>
        <v>0</v>
      </c>
      <c r="E22" s="13">
        <f t="shared" si="4"/>
        <v>0</v>
      </c>
      <c r="F22" s="13">
        <f t="shared" si="4"/>
        <v>0</v>
      </c>
      <c r="G22" s="13">
        <f t="shared" si="4"/>
        <v>22</v>
      </c>
      <c r="H22" s="13">
        <f t="shared" si="4"/>
        <v>0</v>
      </c>
      <c r="I22" s="13">
        <f t="shared" si="4"/>
        <v>22</v>
      </c>
      <c r="J22" s="3">
        <v>0</v>
      </c>
      <c r="K22" s="13">
        <f t="shared" si="2"/>
        <v>22</v>
      </c>
      <c r="L22" s="7">
        <f>L199</f>
        <v>13700</v>
      </c>
      <c r="M22" s="63">
        <f>M199</f>
        <v>624</v>
      </c>
      <c r="N22" s="7">
        <f>N199</f>
        <v>12100</v>
      </c>
      <c r="O22" s="69">
        <f>O199</f>
        <v>550</v>
      </c>
      <c r="P22" s="8" t="s">
        <v>66</v>
      </c>
      <c r="Q22" s="8">
        <f>Q199</f>
        <v>18000</v>
      </c>
      <c r="R22" s="63">
        <f>R199</f>
        <v>35</v>
      </c>
      <c r="S22" s="62"/>
      <c r="T22" s="6"/>
    </row>
    <row r="23" spans="1:20" x14ac:dyDescent="0.3">
      <c r="A23" s="6">
        <v>6</v>
      </c>
      <c r="B23" s="6" t="s">
        <v>52</v>
      </c>
      <c r="C23" s="13">
        <f>C242</f>
        <v>19.5</v>
      </c>
      <c r="D23" s="3">
        <v>0</v>
      </c>
      <c r="E23" s="13">
        <f>E242</f>
        <v>0</v>
      </c>
      <c r="F23" s="3">
        <v>0</v>
      </c>
      <c r="G23" s="13">
        <f>G242</f>
        <v>19.5</v>
      </c>
      <c r="H23" s="13">
        <f>H242</f>
        <v>7.5</v>
      </c>
      <c r="I23" s="13">
        <f>I242</f>
        <v>12</v>
      </c>
      <c r="J23" s="3">
        <v>0</v>
      </c>
      <c r="K23" s="13">
        <f t="shared" si="2"/>
        <v>19.5</v>
      </c>
      <c r="L23" s="7">
        <f>L242</f>
        <v>12550</v>
      </c>
      <c r="M23" s="63">
        <f>M242</f>
        <v>1044.4444444444443</v>
      </c>
      <c r="N23" s="7">
        <f>N242</f>
        <v>12550</v>
      </c>
      <c r="O23" s="69">
        <f>O242</f>
        <v>1044.4444444444443</v>
      </c>
      <c r="P23" s="8" t="s">
        <v>67</v>
      </c>
      <c r="Q23" s="8">
        <f>Q242</f>
        <v>3000</v>
      </c>
      <c r="R23" s="63">
        <f>R242</f>
        <v>102</v>
      </c>
      <c r="S23" s="62"/>
      <c r="T23" s="6"/>
    </row>
    <row r="24" spans="1:20" x14ac:dyDescent="0.3">
      <c r="A24" s="6">
        <v>7</v>
      </c>
      <c r="B24" s="6" t="s">
        <v>53</v>
      </c>
      <c r="C24" s="37">
        <f>C366</f>
        <v>7.65</v>
      </c>
      <c r="D24" s="3">
        <v>0</v>
      </c>
      <c r="E24" s="37">
        <f>E366</f>
        <v>0</v>
      </c>
      <c r="F24" s="3">
        <v>0</v>
      </c>
      <c r="G24" s="37">
        <f>G366</f>
        <v>7.65</v>
      </c>
      <c r="H24" s="37">
        <f>H366</f>
        <v>7.65</v>
      </c>
      <c r="I24" s="6"/>
      <c r="J24" s="3">
        <v>0</v>
      </c>
      <c r="K24" s="37">
        <f t="shared" si="2"/>
        <v>7.65</v>
      </c>
      <c r="L24" s="7">
        <f>L366</f>
        <v>0</v>
      </c>
      <c r="M24" s="37">
        <f>M366</f>
        <v>0</v>
      </c>
      <c r="N24" s="7">
        <f>N366</f>
        <v>0</v>
      </c>
      <c r="O24" s="69">
        <f>O366</f>
        <v>0</v>
      </c>
      <c r="P24" s="8" t="s">
        <v>68</v>
      </c>
      <c r="Q24" s="8">
        <f>Q366</f>
        <v>40000</v>
      </c>
      <c r="R24" s="63">
        <f>R366</f>
        <v>49</v>
      </c>
      <c r="S24" s="62"/>
      <c r="T24" s="6"/>
    </row>
    <row r="25" spans="1:20" x14ac:dyDescent="0.3">
      <c r="A25" s="6">
        <v>8</v>
      </c>
      <c r="B25" s="6" t="s">
        <v>54</v>
      </c>
      <c r="C25" s="3">
        <v>0</v>
      </c>
      <c r="D25" s="3">
        <v>0</v>
      </c>
      <c r="E25" s="3">
        <v>0</v>
      </c>
      <c r="F25" s="3">
        <v>0</v>
      </c>
      <c r="G25" s="3">
        <v>0</v>
      </c>
      <c r="H25" s="3">
        <v>0</v>
      </c>
      <c r="I25" s="3">
        <v>0</v>
      </c>
      <c r="J25" s="3">
        <v>0</v>
      </c>
      <c r="K25" s="13">
        <f t="shared" si="2"/>
        <v>0</v>
      </c>
      <c r="L25" s="3">
        <v>0</v>
      </c>
      <c r="M25" s="3">
        <v>0</v>
      </c>
      <c r="N25" s="13">
        <v>0</v>
      </c>
      <c r="O25" s="68">
        <v>0</v>
      </c>
      <c r="P25" s="8" t="s">
        <v>69</v>
      </c>
      <c r="Q25" s="8"/>
      <c r="R25" s="3">
        <v>0</v>
      </c>
      <c r="S25" s="62"/>
      <c r="T25" s="6"/>
    </row>
    <row r="26" spans="1:20" x14ac:dyDescent="0.3">
      <c r="A26" s="6">
        <v>9</v>
      </c>
      <c r="B26" s="6" t="s">
        <v>55</v>
      </c>
      <c r="C26" s="39">
        <f>C283</f>
        <v>22.9</v>
      </c>
      <c r="D26" s="40">
        <f t="shared" ref="D26:J26" si="5">D283</f>
        <v>0</v>
      </c>
      <c r="E26" s="39">
        <f t="shared" si="5"/>
        <v>0</v>
      </c>
      <c r="F26" s="40">
        <f t="shared" si="5"/>
        <v>0</v>
      </c>
      <c r="G26" s="39">
        <f t="shared" si="5"/>
        <v>22.9</v>
      </c>
      <c r="H26" s="39">
        <f t="shared" si="5"/>
        <v>4.9000000000000004</v>
      </c>
      <c r="I26" s="40">
        <f t="shared" si="5"/>
        <v>18</v>
      </c>
      <c r="J26" s="40">
        <f t="shared" si="5"/>
        <v>0</v>
      </c>
      <c r="K26" s="36">
        <f>K283</f>
        <v>22.9</v>
      </c>
      <c r="L26" s="7">
        <f>L283</f>
        <v>21750</v>
      </c>
      <c r="M26" s="63">
        <f>M283</f>
        <v>1225</v>
      </c>
      <c r="N26" s="7">
        <f>N283</f>
        <v>21750</v>
      </c>
      <c r="O26" s="69">
        <f>O283</f>
        <v>1225</v>
      </c>
      <c r="P26" s="8" t="s">
        <v>70</v>
      </c>
      <c r="Q26" s="8">
        <f>Q283</f>
        <v>14000</v>
      </c>
      <c r="R26" s="63">
        <f>R283</f>
        <v>87</v>
      </c>
      <c r="S26" s="62"/>
      <c r="T26" s="6"/>
    </row>
    <row r="27" spans="1:20" x14ac:dyDescent="0.3">
      <c r="A27" s="6">
        <v>10</v>
      </c>
      <c r="B27" s="6" t="s">
        <v>56</v>
      </c>
      <c r="C27" s="3">
        <v>0</v>
      </c>
      <c r="D27" s="3">
        <v>0</v>
      </c>
      <c r="E27" s="3">
        <v>0</v>
      </c>
      <c r="F27" s="3">
        <v>0</v>
      </c>
      <c r="G27" s="3">
        <v>0</v>
      </c>
      <c r="H27" s="3">
        <v>0</v>
      </c>
      <c r="I27" s="3">
        <v>0</v>
      </c>
      <c r="J27" s="3">
        <v>0</v>
      </c>
      <c r="K27" s="13">
        <f t="shared" si="2"/>
        <v>0</v>
      </c>
      <c r="L27" s="3">
        <v>0</v>
      </c>
      <c r="M27" s="3">
        <v>0</v>
      </c>
      <c r="N27" s="13">
        <v>0</v>
      </c>
      <c r="O27" s="68">
        <v>0</v>
      </c>
      <c r="P27" s="8" t="s">
        <v>71</v>
      </c>
      <c r="Q27" s="8"/>
      <c r="R27" s="3">
        <v>0</v>
      </c>
      <c r="S27" s="62"/>
      <c r="T27" s="6"/>
    </row>
    <row r="28" spans="1:20" x14ac:dyDescent="0.3">
      <c r="A28" s="6">
        <v>11</v>
      </c>
      <c r="B28" s="6" t="s">
        <v>57</v>
      </c>
      <c r="C28" s="40">
        <f>C323</f>
        <v>48</v>
      </c>
      <c r="D28" s="40"/>
      <c r="E28" s="3">
        <f>E323</f>
        <v>0</v>
      </c>
      <c r="F28" s="40"/>
      <c r="G28" s="40">
        <f>G323</f>
        <v>48</v>
      </c>
      <c r="H28" s="40">
        <f>H323</f>
        <v>16</v>
      </c>
      <c r="I28" s="40">
        <f>I323</f>
        <v>28</v>
      </c>
      <c r="J28" s="40">
        <f>J323</f>
        <v>4</v>
      </c>
      <c r="K28" s="13">
        <f>H28+I28+J28</f>
        <v>48</v>
      </c>
      <c r="L28" s="88">
        <f>L323</f>
        <v>10090</v>
      </c>
      <c r="M28" s="63">
        <f>M323</f>
        <v>364</v>
      </c>
      <c r="N28" s="7">
        <f>N323</f>
        <v>10090</v>
      </c>
      <c r="O28" s="69">
        <f>O323</f>
        <v>364</v>
      </c>
      <c r="P28" s="8" t="s">
        <v>66</v>
      </c>
      <c r="Q28" s="8">
        <f>Q323</f>
        <v>8000</v>
      </c>
      <c r="R28" s="63">
        <f>R323</f>
        <v>223</v>
      </c>
      <c r="S28" s="62"/>
      <c r="T28" s="6"/>
    </row>
    <row r="29" spans="1:20" x14ac:dyDescent="0.3">
      <c r="A29" s="6">
        <v>12</v>
      </c>
      <c r="B29" s="6" t="s">
        <v>58</v>
      </c>
      <c r="C29" s="3">
        <v>0</v>
      </c>
      <c r="D29" s="3">
        <v>0</v>
      </c>
      <c r="E29" s="3">
        <v>0</v>
      </c>
      <c r="F29" s="3">
        <v>0</v>
      </c>
      <c r="G29" s="3">
        <v>0</v>
      </c>
      <c r="H29" s="3">
        <v>0</v>
      </c>
      <c r="I29" s="3">
        <v>0</v>
      </c>
      <c r="J29" s="3">
        <v>0</v>
      </c>
      <c r="K29" s="13">
        <f t="shared" si="2"/>
        <v>0</v>
      </c>
      <c r="L29" s="3">
        <v>0</v>
      </c>
      <c r="M29" s="3">
        <v>0</v>
      </c>
      <c r="N29" s="3">
        <v>0</v>
      </c>
      <c r="O29" s="68">
        <v>0</v>
      </c>
      <c r="P29" s="8" t="s">
        <v>72</v>
      </c>
      <c r="Q29" s="8"/>
      <c r="R29" s="3">
        <v>0</v>
      </c>
      <c r="S29" s="62"/>
      <c r="T29" s="6"/>
    </row>
    <row r="30" spans="1:20" x14ac:dyDescent="0.3">
      <c r="A30" s="6">
        <v>13</v>
      </c>
      <c r="B30" s="6" t="s">
        <v>59</v>
      </c>
      <c r="C30" s="3">
        <v>0</v>
      </c>
      <c r="D30" s="3">
        <v>0</v>
      </c>
      <c r="E30" s="3">
        <v>0</v>
      </c>
      <c r="F30" s="3">
        <v>0</v>
      </c>
      <c r="G30" s="3">
        <v>0</v>
      </c>
      <c r="H30" s="3">
        <v>0</v>
      </c>
      <c r="I30" s="3">
        <v>0</v>
      </c>
      <c r="J30" s="3">
        <v>0</v>
      </c>
      <c r="K30" s="13">
        <f t="shared" si="2"/>
        <v>0</v>
      </c>
      <c r="L30" s="3">
        <v>0</v>
      </c>
      <c r="M30" s="3">
        <v>0</v>
      </c>
      <c r="N30" s="3">
        <v>0</v>
      </c>
      <c r="O30" s="68">
        <v>0</v>
      </c>
      <c r="P30" s="8" t="s">
        <v>73</v>
      </c>
      <c r="Q30" s="8"/>
      <c r="R30" s="3">
        <v>0</v>
      </c>
      <c r="S30" s="6"/>
      <c r="T30" s="6"/>
    </row>
    <row r="31" spans="1:20" x14ac:dyDescent="0.3">
      <c r="A31" s="6">
        <v>14</v>
      </c>
      <c r="B31" s="6" t="s">
        <v>60</v>
      </c>
      <c r="C31" s="3">
        <v>0</v>
      </c>
      <c r="D31" s="3">
        <v>0</v>
      </c>
      <c r="E31" s="3">
        <v>0</v>
      </c>
      <c r="F31" s="3">
        <v>0</v>
      </c>
      <c r="G31" s="3">
        <v>0</v>
      </c>
      <c r="H31" s="3">
        <v>0</v>
      </c>
      <c r="I31" s="3">
        <v>0</v>
      </c>
      <c r="J31" s="3">
        <v>0</v>
      </c>
      <c r="K31" s="13">
        <f t="shared" si="2"/>
        <v>0</v>
      </c>
      <c r="L31" s="3">
        <v>0</v>
      </c>
      <c r="M31" s="3">
        <v>0</v>
      </c>
      <c r="N31" s="3">
        <v>0</v>
      </c>
      <c r="O31" s="68">
        <v>0</v>
      </c>
      <c r="P31" s="8" t="s">
        <v>74</v>
      </c>
      <c r="Q31" s="8"/>
      <c r="R31" s="3">
        <v>0</v>
      </c>
      <c r="S31" s="6"/>
      <c r="T31" s="6"/>
    </row>
    <row r="32" spans="1:20" x14ac:dyDescent="0.3">
      <c r="A32" s="6">
        <v>15</v>
      </c>
      <c r="B32" s="6" t="s">
        <v>61</v>
      </c>
      <c r="C32" s="64">
        <f>C406</f>
        <v>8.8000000000000007</v>
      </c>
      <c r="D32" s="64">
        <f t="shared" ref="D32:O32" si="6">D406</f>
        <v>0</v>
      </c>
      <c r="E32" s="64">
        <f t="shared" si="6"/>
        <v>0</v>
      </c>
      <c r="F32" s="64">
        <f t="shared" si="6"/>
        <v>0</v>
      </c>
      <c r="G32" s="64">
        <f t="shared" si="6"/>
        <v>8.8000000000000007</v>
      </c>
      <c r="H32" s="64">
        <f t="shared" si="6"/>
        <v>8.8000000000000007</v>
      </c>
      <c r="I32" s="64">
        <f t="shared" si="6"/>
        <v>0</v>
      </c>
      <c r="J32" s="64">
        <f t="shared" si="6"/>
        <v>0</v>
      </c>
      <c r="K32" s="64">
        <f t="shared" si="6"/>
        <v>8.8000000000000007</v>
      </c>
      <c r="L32" s="3">
        <f t="shared" si="6"/>
        <v>0</v>
      </c>
      <c r="M32" s="3">
        <f t="shared" si="6"/>
        <v>0</v>
      </c>
      <c r="N32" s="3">
        <f t="shared" si="6"/>
        <v>0</v>
      </c>
      <c r="O32" s="3">
        <f t="shared" si="6"/>
        <v>0</v>
      </c>
      <c r="P32" s="3" t="str">
        <f>P406</f>
        <v>Biji Pala Basah</v>
      </c>
      <c r="Q32" s="3"/>
      <c r="R32" s="3">
        <f>R406</f>
        <v>13</v>
      </c>
      <c r="S32" s="6"/>
      <c r="T32" s="6"/>
    </row>
    <row r="33" spans="1:20" x14ac:dyDescent="0.3">
      <c r="A33" s="6">
        <v>16</v>
      </c>
      <c r="B33" s="6" t="s">
        <v>62</v>
      </c>
      <c r="C33" s="3">
        <v>0</v>
      </c>
      <c r="D33" s="3">
        <v>0</v>
      </c>
      <c r="E33" s="3">
        <v>0</v>
      </c>
      <c r="F33" s="3">
        <v>0</v>
      </c>
      <c r="G33" s="3">
        <v>0</v>
      </c>
      <c r="H33" s="3">
        <v>0</v>
      </c>
      <c r="I33" s="3">
        <v>0</v>
      </c>
      <c r="J33" s="3">
        <v>0</v>
      </c>
      <c r="K33" s="3">
        <v>0</v>
      </c>
      <c r="L33" s="3">
        <v>0</v>
      </c>
      <c r="M33" s="3">
        <v>0</v>
      </c>
      <c r="N33" s="3">
        <v>0</v>
      </c>
      <c r="O33" s="68">
        <v>0</v>
      </c>
      <c r="P33" s="8" t="s">
        <v>66</v>
      </c>
      <c r="Q33" s="8"/>
      <c r="R33" s="3">
        <v>0</v>
      </c>
      <c r="S33" s="6"/>
      <c r="T33" s="6"/>
    </row>
    <row r="34" spans="1:20" x14ac:dyDescent="0.3">
      <c r="A34" s="6"/>
      <c r="B34" s="41" t="s">
        <v>3</v>
      </c>
      <c r="C34" s="47"/>
      <c r="D34" s="47"/>
      <c r="E34" s="47"/>
      <c r="F34" s="47"/>
      <c r="G34" s="47"/>
      <c r="H34" s="47"/>
      <c r="I34" s="47"/>
      <c r="J34" s="47"/>
      <c r="K34" s="47">
        <f>SUM(K18:K33)</f>
        <v>5191.8499999999995</v>
      </c>
      <c r="L34" s="65"/>
      <c r="M34" s="47"/>
      <c r="N34" s="47"/>
      <c r="O34" s="66"/>
      <c r="P34" s="8"/>
      <c r="Q34" s="8"/>
      <c r="R34" s="6"/>
      <c r="S34" s="6"/>
      <c r="T34" s="6"/>
    </row>
    <row r="36" spans="1:20" x14ac:dyDescent="0.3">
      <c r="A36" s="16" t="s">
        <v>46</v>
      </c>
      <c r="O36" s="419" t="s">
        <v>471</v>
      </c>
      <c r="P36" s="419"/>
      <c r="Q36" s="419"/>
      <c r="R36" s="419"/>
      <c r="S36" s="419"/>
      <c r="T36" s="419"/>
    </row>
    <row r="37" spans="1:20" x14ac:dyDescent="0.3">
      <c r="O37" s="419" t="s">
        <v>2</v>
      </c>
      <c r="P37" s="419"/>
      <c r="Q37" s="419"/>
      <c r="R37" s="419"/>
      <c r="S37" s="419"/>
      <c r="T37" s="419"/>
    </row>
    <row r="40" spans="1:20" x14ac:dyDescent="0.3">
      <c r="O40" s="428" t="s">
        <v>322</v>
      </c>
      <c r="P40" s="428"/>
      <c r="Q40" s="428"/>
      <c r="R40" s="428"/>
      <c r="S40" s="428"/>
      <c r="T40" s="428"/>
    </row>
    <row r="41" spans="1:20" x14ac:dyDescent="0.3">
      <c r="O41" s="419" t="s">
        <v>345</v>
      </c>
      <c r="P41" s="419"/>
      <c r="Q41" s="419"/>
      <c r="R41" s="419"/>
      <c r="S41" s="419"/>
      <c r="T41" s="419"/>
    </row>
    <row r="44" spans="1:20" x14ac:dyDescent="0.3">
      <c r="A44" s="16" t="s">
        <v>96</v>
      </c>
    </row>
    <row r="45" spans="1:20" x14ac:dyDescent="0.3">
      <c r="L45" s="17"/>
    </row>
    <row r="46" spans="1:20" x14ac:dyDescent="0.3">
      <c r="A46" s="441" t="s">
        <v>93</v>
      </c>
      <c r="B46" s="460"/>
      <c r="C46" s="460"/>
      <c r="D46" s="460"/>
      <c r="E46" s="460"/>
      <c r="F46" s="460"/>
      <c r="G46" s="460"/>
      <c r="H46" s="460"/>
      <c r="I46" s="460"/>
      <c r="J46" s="460"/>
      <c r="K46" s="460"/>
      <c r="L46" s="460"/>
      <c r="M46" s="460"/>
      <c r="N46" s="460"/>
      <c r="O46" s="460"/>
      <c r="P46" s="460"/>
      <c r="Q46" s="460"/>
      <c r="R46" s="460"/>
      <c r="S46" s="460"/>
      <c r="T46" s="447"/>
    </row>
    <row r="47" spans="1:20" x14ac:dyDescent="0.3">
      <c r="A47" s="444" t="s">
        <v>4</v>
      </c>
      <c r="B47" s="461"/>
      <c r="C47" s="461"/>
      <c r="D47" s="461"/>
      <c r="E47" s="461"/>
      <c r="F47" s="461"/>
      <c r="G47" s="461"/>
      <c r="H47" s="461"/>
      <c r="I47" s="461"/>
      <c r="J47" s="461"/>
      <c r="K47" s="461"/>
      <c r="L47" s="461"/>
      <c r="M47" s="461"/>
      <c r="N47" s="461"/>
      <c r="O47" s="461"/>
      <c r="P47" s="461"/>
      <c r="Q47" s="461"/>
      <c r="R47" s="461"/>
      <c r="S47" s="461"/>
      <c r="T47" s="445"/>
    </row>
    <row r="48" spans="1:20" x14ac:dyDescent="0.3">
      <c r="N48" s="18"/>
    </row>
    <row r="49" spans="1:21" x14ac:dyDescent="0.3">
      <c r="A49" s="19" t="s">
        <v>5</v>
      </c>
      <c r="B49" s="19"/>
      <c r="C49" s="19" t="s">
        <v>40</v>
      </c>
      <c r="D49" s="19"/>
      <c r="L49" s="20"/>
      <c r="N49" s="20"/>
      <c r="Q49" s="70" t="s">
        <v>42</v>
      </c>
      <c r="S49" s="16" t="str">
        <f>S6</f>
        <v>: 2023</v>
      </c>
    </row>
    <row r="50" spans="1:21" x14ac:dyDescent="0.3">
      <c r="A50" s="16" t="s">
        <v>9</v>
      </c>
      <c r="C50" s="16" t="str">
        <f>C6</f>
        <v>: KOTA PADANG</v>
      </c>
      <c r="Q50" s="70" t="s">
        <v>43</v>
      </c>
      <c r="S50" s="16" t="s">
        <v>45</v>
      </c>
    </row>
    <row r="51" spans="1:21" x14ac:dyDescent="0.3">
      <c r="A51" s="16" t="s">
        <v>6</v>
      </c>
      <c r="C51" s="16" t="s">
        <v>99</v>
      </c>
      <c r="Q51" s="70" t="s">
        <v>44</v>
      </c>
      <c r="S51" s="16" t="str">
        <f>S8</f>
        <v>: IV ( Empat )</v>
      </c>
    </row>
    <row r="52" spans="1:21" x14ac:dyDescent="0.3">
      <c r="A52" s="16" t="s">
        <v>7</v>
      </c>
      <c r="C52" s="16" t="s">
        <v>41</v>
      </c>
    </row>
    <row r="54" spans="1:21" x14ac:dyDescent="0.3">
      <c r="A54" s="424" t="s">
        <v>8</v>
      </c>
      <c r="B54" s="424" t="s">
        <v>91</v>
      </c>
      <c r="C54" s="22" t="s">
        <v>10</v>
      </c>
      <c r="D54" s="433" t="s">
        <v>15</v>
      </c>
      <c r="E54" s="422"/>
      <c r="F54" s="422"/>
      <c r="G54" s="422"/>
      <c r="H54" s="422"/>
      <c r="I54" s="422"/>
      <c r="J54" s="422"/>
      <c r="K54" s="423"/>
      <c r="L54" s="431" t="s">
        <v>28</v>
      </c>
      <c r="M54" s="432"/>
      <c r="N54" s="431" t="s">
        <v>28</v>
      </c>
      <c r="O54" s="432"/>
      <c r="P54" s="22"/>
      <c r="Q54" s="381"/>
      <c r="R54" s="421" t="s">
        <v>35</v>
      </c>
      <c r="S54" s="427"/>
      <c r="T54" s="424" t="s">
        <v>39</v>
      </c>
    </row>
    <row r="55" spans="1:21" x14ac:dyDescent="0.3">
      <c r="A55" s="425"/>
      <c r="B55" s="425"/>
      <c r="C55" s="24" t="s">
        <v>11</v>
      </c>
      <c r="D55" s="421" t="s">
        <v>16</v>
      </c>
      <c r="E55" s="422"/>
      <c r="F55" s="422"/>
      <c r="G55" s="423"/>
      <c r="H55" s="433" t="s">
        <v>23</v>
      </c>
      <c r="I55" s="422"/>
      <c r="J55" s="422"/>
      <c r="K55" s="423"/>
      <c r="L55" s="434" t="s">
        <v>29</v>
      </c>
      <c r="M55" s="435"/>
      <c r="N55" s="434" t="s">
        <v>29</v>
      </c>
      <c r="O55" s="435"/>
      <c r="P55" s="24"/>
      <c r="Q55" s="26" t="s">
        <v>416</v>
      </c>
      <c r="R55" s="429" t="s">
        <v>36</v>
      </c>
      <c r="S55" s="430"/>
      <c r="T55" s="425"/>
    </row>
    <row r="56" spans="1:21" x14ac:dyDescent="0.3">
      <c r="A56" s="425"/>
      <c r="B56" s="425"/>
      <c r="C56" s="26" t="s">
        <v>12</v>
      </c>
      <c r="D56" s="23"/>
      <c r="E56" s="27"/>
      <c r="F56" s="23"/>
      <c r="G56" s="23"/>
      <c r="H56" s="23"/>
      <c r="I56" s="23"/>
      <c r="J56" s="23"/>
      <c r="K56" s="23"/>
      <c r="L56" s="421" t="s">
        <v>30</v>
      </c>
      <c r="M56" s="427"/>
      <c r="N56" s="421" t="s">
        <v>30</v>
      </c>
      <c r="O56" s="427"/>
      <c r="P56" s="24" t="s">
        <v>34</v>
      </c>
      <c r="Q56" s="24" t="s">
        <v>417</v>
      </c>
      <c r="R56" s="22"/>
      <c r="S56" s="22"/>
      <c r="T56" s="425"/>
    </row>
    <row r="57" spans="1:21" x14ac:dyDescent="0.3">
      <c r="A57" s="425"/>
      <c r="B57" s="425"/>
      <c r="C57" s="26" t="s">
        <v>13</v>
      </c>
      <c r="D57" s="24" t="s">
        <v>17</v>
      </c>
      <c r="E57" s="28" t="s">
        <v>17</v>
      </c>
      <c r="F57" s="24" t="s">
        <v>20</v>
      </c>
      <c r="G57" s="24" t="s">
        <v>22</v>
      </c>
      <c r="H57" s="24" t="s">
        <v>24</v>
      </c>
      <c r="I57" s="24" t="s">
        <v>25</v>
      </c>
      <c r="J57" s="24" t="s">
        <v>26</v>
      </c>
      <c r="K57" s="24" t="s">
        <v>22</v>
      </c>
      <c r="L57" s="429" t="s">
        <v>14</v>
      </c>
      <c r="M57" s="430"/>
      <c r="N57" s="429" t="s">
        <v>33</v>
      </c>
      <c r="O57" s="430"/>
      <c r="P57" s="24" t="s">
        <v>28</v>
      </c>
      <c r="Q57" s="24" t="s">
        <v>418</v>
      </c>
      <c r="R57" s="24" t="s">
        <v>37</v>
      </c>
      <c r="S57" s="24" t="s">
        <v>38</v>
      </c>
      <c r="T57" s="425"/>
    </row>
    <row r="58" spans="1:21" x14ac:dyDescent="0.3">
      <c r="A58" s="425"/>
      <c r="B58" s="425"/>
      <c r="C58" s="26" t="s">
        <v>14</v>
      </c>
      <c r="D58" s="24" t="s">
        <v>18</v>
      </c>
      <c r="E58" s="28" t="s">
        <v>19</v>
      </c>
      <c r="F58" s="24" t="s">
        <v>21</v>
      </c>
      <c r="G58" s="24"/>
      <c r="H58" s="24"/>
      <c r="I58" s="24"/>
      <c r="J58" s="24" t="s">
        <v>27</v>
      </c>
      <c r="K58" s="24"/>
      <c r="L58" s="22" t="s">
        <v>22</v>
      </c>
      <c r="M58" s="22" t="s">
        <v>31</v>
      </c>
      <c r="N58" s="22" t="s">
        <v>22</v>
      </c>
      <c r="O58" s="114" t="s">
        <v>31</v>
      </c>
      <c r="P58" s="24"/>
      <c r="Q58" s="24"/>
      <c r="R58" s="25"/>
      <c r="S58" s="25"/>
      <c r="T58" s="425"/>
    </row>
    <row r="59" spans="1:21" x14ac:dyDescent="0.3">
      <c r="A59" s="426"/>
      <c r="B59" s="426"/>
      <c r="C59" s="29"/>
      <c r="D59" s="30"/>
      <c r="E59" s="31"/>
      <c r="F59" s="30"/>
      <c r="G59" s="30"/>
      <c r="H59" s="30"/>
      <c r="I59" s="30"/>
      <c r="J59" s="30"/>
      <c r="K59" s="30"/>
      <c r="L59" s="32" t="s">
        <v>29</v>
      </c>
      <c r="M59" s="33" t="s">
        <v>32</v>
      </c>
      <c r="N59" s="32" t="s">
        <v>29</v>
      </c>
      <c r="O59" s="278" t="s">
        <v>32</v>
      </c>
      <c r="P59" s="33"/>
      <c r="Q59" s="33"/>
      <c r="R59" s="30"/>
      <c r="S59" s="30"/>
      <c r="T59" s="426"/>
    </row>
    <row r="60" spans="1:21" x14ac:dyDescent="0.3">
      <c r="A60" s="8">
        <v>1</v>
      </c>
      <c r="B60" s="8">
        <v>2</v>
      </c>
      <c r="C60" s="8">
        <v>3</v>
      </c>
      <c r="D60" s="8">
        <v>4</v>
      </c>
      <c r="E60" s="8">
        <v>5</v>
      </c>
      <c r="F60" s="8">
        <v>6</v>
      </c>
      <c r="G60" s="8" t="s">
        <v>0</v>
      </c>
      <c r="H60" s="8">
        <v>8</v>
      </c>
      <c r="I60" s="8">
        <v>9</v>
      </c>
      <c r="J60" s="8">
        <v>10</v>
      </c>
      <c r="K60" s="8" t="s">
        <v>1</v>
      </c>
      <c r="L60" s="8">
        <v>12</v>
      </c>
      <c r="M60" s="8">
        <v>13</v>
      </c>
      <c r="N60" s="8">
        <v>14</v>
      </c>
      <c r="O60" s="72">
        <v>15</v>
      </c>
      <c r="P60" s="8">
        <v>16</v>
      </c>
      <c r="Q60" s="8"/>
      <c r="R60" s="8">
        <v>17</v>
      </c>
      <c r="S60" s="8">
        <v>18</v>
      </c>
      <c r="T60" s="8">
        <v>19</v>
      </c>
    </row>
    <row r="61" spans="1:21" x14ac:dyDescent="0.3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9"/>
      <c r="P61" s="8"/>
      <c r="Q61" s="8"/>
      <c r="R61" s="6"/>
      <c r="S61" s="6"/>
      <c r="T61" s="6"/>
    </row>
    <row r="62" spans="1:21" x14ac:dyDescent="0.3">
      <c r="A62" s="8">
        <v>1</v>
      </c>
      <c r="B62" s="67" t="s">
        <v>266</v>
      </c>
      <c r="C62" s="133">
        <v>10</v>
      </c>
      <c r="D62" s="3">
        <v>0</v>
      </c>
      <c r="E62" s="13">
        <v>0</v>
      </c>
      <c r="F62" s="3">
        <v>0</v>
      </c>
      <c r="G62" s="13">
        <f t="shared" ref="G62:G71" si="7">C62+E62-F62</f>
        <v>10</v>
      </c>
      <c r="H62" s="13">
        <v>3</v>
      </c>
      <c r="I62" s="13">
        <v>7</v>
      </c>
      <c r="J62" s="13">
        <v>0</v>
      </c>
      <c r="K62" s="13">
        <f>H62+I62+J62</f>
        <v>10</v>
      </c>
      <c r="L62" s="7">
        <v>28000</v>
      </c>
      <c r="M62" s="58">
        <v>4000</v>
      </c>
      <c r="N62" s="69">
        <f>I62*O62</f>
        <v>28000</v>
      </c>
      <c r="O62" s="58">
        <v>4000</v>
      </c>
      <c r="P62" s="8" t="s">
        <v>63</v>
      </c>
      <c r="Q62" s="8">
        <v>1400</v>
      </c>
      <c r="R62" s="58">
        <v>5</v>
      </c>
      <c r="S62" s="6"/>
      <c r="T62" s="6"/>
    </row>
    <row r="63" spans="1:21" x14ac:dyDescent="0.3">
      <c r="A63" s="8">
        <v>2</v>
      </c>
      <c r="B63" s="67" t="s">
        <v>267</v>
      </c>
      <c r="C63" s="13">
        <v>10</v>
      </c>
      <c r="D63" s="3">
        <v>0</v>
      </c>
      <c r="E63" s="3">
        <v>0</v>
      </c>
      <c r="F63" s="3">
        <v>0</v>
      </c>
      <c r="G63" s="13">
        <f t="shared" si="7"/>
        <v>10</v>
      </c>
      <c r="H63" s="13">
        <v>2</v>
      </c>
      <c r="I63" s="13">
        <v>8</v>
      </c>
      <c r="J63" s="13">
        <f>J199</f>
        <v>0</v>
      </c>
      <c r="K63" s="13">
        <f t="shared" ref="K63:K72" si="8">H63+I63+J63</f>
        <v>10</v>
      </c>
      <c r="L63" s="7">
        <v>33600</v>
      </c>
      <c r="M63" s="58">
        <v>4200</v>
      </c>
      <c r="N63" s="69">
        <f t="shared" ref="N63:N68" si="9">I63*O63</f>
        <v>33600</v>
      </c>
      <c r="O63" s="58">
        <v>4200</v>
      </c>
      <c r="P63" s="8" t="s">
        <v>63</v>
      </c>
      <c r="Q63" s="8">
        <v>1400</v>
      </c>
      <c r="R63" s="58">
        <v>5</v>
      </c>
      <c r="S63" s="6"/>
      <c r="T63" s="6"/>
      <c r="U63" s="256"/>
    </row>
    <row r="64" spans="1:21" x14ac:dyDescent="0.3">
      <c r="A64" s="8">
        <v>3</v>
      </c>
      <c r="B64" s="67" t="s">
        <v>268</v>
      </c>
      <c r="C64" s="13">
        <v>10</v>
      </c>
      <c r="D64" s="3">
        <v>0</v>
      </c>
      <c r="E64" s="13">
        <v>0</v>
      </c>
      <c r="F64" s="3">
        <v>0</v>
      </c>
      <c r="G64" s="13">
        <f t="shared" si="7"/>
        <v>10</v>
      </c>
      <c r="H64" s="13">
        <v>2</v>
      </c>
      <c r="I64" s="13">
        <v>8</v>
      </c>
      <c r="J64" s="3">
        <v>0</v>
      </c>
      <c r="K64" s="13">
        <f t="shared" si="8"/>
        <v>10</v>
      </c>
      <c r="L64" s="7">
        <v>32000</v>
      </c>
      <c r="M64" s="58">
        <v>4000</v>
      </c>
      <c r="N64" s="69">
        <f t="shared" si="9"/>
        <v>33600</v>
      </c>
      <c r="O64" s="58">
        <v>4200</v>
      </c>
      <c r="P64" s="8" t="s">
        <v>63</v>
      </c>
      <c r="Q64" s="8">
        <v>1400</v>
      </c>
      <c r="R64" s="58">
        <v>5</v>
      </c>
      <c r="S64" s="6"/>
      <c r="T64" s="6"/>
    </row>
    <row r="65" spans="1:21" s="253" customFormat="1" x14ac:dyDescent="0.3">
      <c r="A65" s="119">
        <v>4</v>
      </c>
      <c r="B65" s="316" t="s">
        <v>269</v>
      </c>
      <c r="C65" s="349">
        <v>22</v>
      </c>
      <c r="D65" s="122">
        <v>0</v>
      </c>
      <c r="E65" s="122">
        <v>10</v>
      </c>
      <c r="F65" s="122">
        <v>0</v>
      </c>
      <c r="G65" s="307">
        <f t="shared" si="7"/>
        <v>32</v>
      </c>
      <c r="H65" s="307">
        <v>19</v>
      </c>
      <c r="I65" s="307">
        <v>13</v>
      </c>
      <c r="J65" s="122">
        <v>0</v>
      </c>
      <c r="K65" s="307">
        <f t="shared" si="8"/>
        <v>32</v>
      </c>
      <c r="L65" s="312">
        <v>52000</v>
      </c>
      <c r="M65" s="257">
        <v>4000</v>
      </c>
      <c r="N65" s="338">
        <f t="shared" si="9"/>
        <v>58500</v>
      </c>
      <c r="O65" s="58">
        <v>4500</v>
      </c>
      <c r="P65" s="119" t="s">
        <v>63</v>
      </c>
      <c r="Q65" s="8">
        <v>1400</v>
      </c>
      <c r="R65" s="257">
        <v>16</v>
      </c>
      <c r="S65" s="127"/>
      <c r="T65" s="127"/>
      <c r="U65" s="253">
        <v>3</v>
      </c>
    </row>
    <row r="66" spans="1:21" s="253" customFormat="1" x14ac:dyDescent="0.3">
      <c r="A66" s="119">
        <v>5</v>
      </c>
      <c r="B66" s="120" t="s">
        <v>270</v>
      </c>
      <c r="C66" s="307">
        <v>25</v>
      </c>
      <c r="D66" s="122">
        <v>0</v>
      </c>
      <c r="E66" s="122">
        <v>0</v>
      </c>
      <c r="F66" s="122">
        <v>0</v>
      </c>
      <c r="G66" s="307">
        <f t="shared" si="7"/>
        <v>25</v>
      </c>
      <c r="H66" s="307">
        <v>8</v>
      </c>
      <c r="I66" s="307">
        <v>17</v>
      </c>
      <c r="J66" s="122">
        <v>0</v>
      </c>
      <c r="K66" s="307">
        <f t="shared" si="8"/>
        <v>25</v>
      </c>
      <c r="L66" s="312">
        <v>68000</v>
      </c>
      <c r="M66" s="257">
        <v>4000</v>
      </c>
      <c r="N66" s="338">
        <f t="shared" si="9"/>
        <v>74800</v>
      </c>
      <c r="O66" s="58">
        <v>4400</v>
      </c>
      <c r="P66" s="119" t="s">
        <v>63</v>
      </c>
      <c r="Q66" s="8">
        <v>1400</v>
      </c>
      <c r="R66" s="257">
        <v>14</v>
      </c>
      <c r="S66" s="127"/>
      <c r="T66" s="127"/>
    </row>
    <row r="67" spans="1:21" s="256" customFormat="1" x14ac:dyDescent="0.3">
      <c r="A67" s="119">
        <v>6</v>
      </c>
      <c r="B67" s="120" t="s">
        <v>271</v>
      </c>
      <c r="C67" s="349">
        <v>10</v>
      </c>
      <c r="D67" s="122">
        <v>0</v>
      </c>
      <c r="E67" s="122">
        <v>0</v>
      </c>
      <c r="F67" s="122">
        <v>0</v>
      </c>
      <c r="G67" s="307">
        <f t="shared" si="7"/>
        <v>10</v>
      </c>
      <c r="H67" s="307">
        <v>2</v>
      </c>
      <c r="I67" s="307">
        <v>8</v>
      </c>
      <c r="J67" s="307">
        <f>J158</f>
        <v>0</v>
      </c>
      <c r="K67" s="307">
        <f t="shared" si="8"/>
        <v>10</v>
      </c>
      <c r="L67" s="312">
        <v>32000</v>
      </c>
      <c r="M67" s="257">
        <v>4000</v>
      </c>
      <c r="N67" s="338">
        <f t="shared" si="9"/>
        <v>36000</v>
      </c>
      <c r="O67" s="58">
        <v>4500</v>
      </c>
      <c r="P67" s="119" t="s">
        <v>63</v>
      </c>
      <c r="Q67" s="8">
        <v>1400</v>
      </c>
      <c r="R67" s="257">
        <v>5</v>
      </c>
      <c r="S67" s="127"/>
      <c r="T67" s="127"/>
    </row>
    <row r="68" spans="1:21" s="256" customFormat="1" x14ac:dyDescent="0.3">
      <c r="A68" s="119">
        <v>7</v>
      </c>
      <c r="B68" s="120" t="s">
        <v>272</v>
      </c>
      <c r="C68" s="307">
        <v>10</v>
      </c>
      <c r="D68" s="122">
        <v>0</v>
      </c>
      <c r="E68" s="122">
        <v>30</v>
      </c>
      <c r="F68" s="122">
        <v>0</v>
      </c>
      <c r="G68" s="307">
        <f t="shared" si="7"/>
        <v>40</v>
      </c>
      <c r="H68" s="307">
        <v>32</v>
      </c>
      <c r="I68" s="307">
        <v>8</v>
      </c>
      <c r="J68" s="307">
        <f>J204</f>
        <v>0</v>
      </c>
      <c r="K68" s="307">
        <f t="shared" si="8"/>
        <v>40</v>
      </c>
      <c r="L68" s="312">
        <v>32000</v>
      </c>
      <c r="M68" s="257">
        <v>4000</v>
      </c>
      <c r="N68" s="338">
        <f t="shared" si="9"/>
        <v>36000</v>
      </c>
      <c r="O68" s="58">
        <v>4500</v>
      </c>
      <c r="P68" s="119" t="s">
        <v>63</v>
      </c>
      <c r="Q68" s="8">
        <v>1400</v>
      </c>
      <c r="R68" s="257">
        <v>10</v>
      </c>
      <c r="S68" s="127"/>
      <c r="T68" s="127"/>
      <c r="U68" s="256">
        <v>5</v>
      </c>
    </row>
    <row r="69" spans="1:21" x14ac:dyDescent="0.3">
      <c r="A69" s="8">
        <v>8</v>
      </c>
      <c r="B69" s="67" t="s">
        <v>273</v>
      </c>
      <c r="C69" s="13">
        <v>0</v>
      </c>
      <c r="D69" s="3">
        <v>0</v>
      </c>
      <c r="E69" s="3">
        <v>0</v>
      </c>
      <c r="F69" s="3">
        <v>0</v>
      </c>
      <c r="G69" s="13">
        <f t="shared" si="7"/>
        <v>0</v>
      </c>
      <c r="H69" s="13">
        <v>0</v>
      </c>
      <c r="I69" s="13">
        <f>E69+G69-H69</f>
        <v>0</v>
      </c>
      <c r="J69" s="3">
        <v>0</v>
      </c>
      <c r="K69" s="13">
        <f t="shared" si="8"/>
        <v>0</v>
      </c>
      <c r="L69" s="13">
        <v>0</v>
      </c>
      <c r="M69" s="58"/>
      <c r="N69" s="13">
        <v>0</v>
      </c>
      <c r="O69" s="58"/>
      <c r="P69" s="13">
        <f>L69</f>
        <v>0</v>
      </c>
      <c r="Q69" s="13"/>
      <c r="R69" s="13">
        <f>M69</f>
        <v>0</v>
      </c>
      <c r="S69" s="6"/>
      <c r="T69" s="6"/>
    </row>
    <row r="70" spans="1:21" x14ac:dyDescent="0.3">
      <c r="A70" s="8">
        <v>9</v>
      </c>
      <c r="B70" s="67" t="s">
        <v>274</v>
      </c>
      <c r="C70" s="13">
        <v>8</v>
      </c>
      <c r="D70" s="3">
        <v>0</v>
      </c>
      <c r="E70" s="3">
        <v>0</v>
      </c>
      <c r="F70" s="3">
        <v>0</v>
      </c>
      <c r="G70" s="13">
        <f t="shared" si="7"/>
        <v>8</v>
      </c>
      <c r="H70" s="13">
        <v>2</v>
      </c>
      <c r="I70" s="13">
        <v>6</v>
      </c>
      <c r="J70" s="3">
        <v>0</v>
      </c>
      <c r="K70" s="13">
        <f t="shared" si="8"/>
        <v>8</v>
      </c>
      <c r="L70" s="7">
        <v>24000</v>
      </c>
      <c r="M70" s="58">
        <v>4000</v>
      </c>
      <c r="N70" s="69">
        <f>I70*O70</f>
        <v>24000</v>
      </c>
      <c r="O70" s="58">
        <v>4000</v>
      </c>
      <c r="P70" s="8" t="s">
        <v>63</v>
      </c>
      <c r="Q70" s="8">
        <v>1400</v>
      </c>
      <c r="R70" s="58">
        <v>2</v>
      </c>
      <c r="S70" s="6"/>
      <c r="T70" s="6"/>
      <c r="U70" s="256"/>
    </row>
    <row r="71" spans="1:21" x14ac:dyDescent="0.3">
      <c r="A71" s="8">
        <v>10</v>
      </c>
      <c r="B71" s="67" t="s">
        <v>275</v>
      </c>
      <c r="C71" s="13">
        <v>0</v>
      </c>
      <c r="D71" s="3">
        <v>0</v>
      </c>
      <c r="E71" s="3">
        <v>10</v>
      </c>
      <c r="F71" s="3">
        <v>0</v>
      </c>
      <c r="G71" s="13">
        <f t="shared" si="7"/>
        <v>10</v>
      </c>
      <c r="H71" s="13">
        <v>10</v>
      </c>
      <c r="I71" s="13">
        <v>0</v>
      </c>
      <c r="J71" s="3">
        <v>0</v>
      </c>
      <c r="K71" s="13">
        <f t="shared" si="8"/>
        <v>10</v>
      </c>
      <c r="L71" s="13">
        <v>0</v>
      </c>
      <c r="M71" s="98">
        <f>I71</f>
        <v>0</v>
      </c>
      <c r="N71" s="13">
        <v>0</v>
      </c>
      <c r="O71" s="98"/>
      <c r="P71" s="13">
        <f>L71</f>
        <v>0</v>
      </c>
      <c r="Q71" s="13"/>
      <c r="R71" s="13">
        <v>4</v>
      </c>
      <c r="S71" s="6"/>
      <c r="T71" s="6"/>
      <c r="U71" s="256">
        <v>4</v>
      </c>
    </row>
    <row r="72" spans="1:21" x14ac:dyDescent="0.3">
      <c r="A72" s="6"/>
      <c r="B72" s="67"/>
      <c r="C72" s="6"/>
      <c r="D72" s="6"/>
      <c r="E72" s="6"/>
      <c r="F72" s="6"/>
      <c r="G72" s="6"/>
      <c r="H72" s="6"/>
      <c r="I72" s="6"/>
      <c r="J72" s="6"/>
      <c r="K72" s="13">
        <f t="shared" si="8"/>
        <v>0</v>
      </c>
      <c r="L72" s="6"/>
      <c r="M72" s="6"/>
      <c r="N72" s="6"/>
      <c r="O72" s="66"/>
      <c r="P72" s="8"/>
      <c r="Q72" s="8"/>
      <c r="R72" s="6"/>
      <c r="S72" s="6"/>
      <c r="T72" s="6"/>
    </row>
    <row r="73" spans="1:21" x14ac:dyDescent="0.3">
      <c r="A73" s="6"/>
      <c r="B73" s="41" t="s">
        <v>3</v>
      </c>
      <c r="C73" s="7">
        <f t="shared" ref="C73:L73" si="10">SUM(C62:C72)</f>
        <v>105</v>
      </c>
      <c r="D73" s="7">
        <f t="shared" si="10"/>
        <v>0</v>
      </c>
      <c r="E73" s="7">
        <f t="shared" si="10"/>
        <v>50</v>
      </c>
      <c r="F73" s="7">
        <f t="shared" si="10"/>
        <v>0</v>
      </c>
      <c r="G73" s="7">
        <f t="shared" si="10"/>
        <v>155</v>
      </c>
      <c r="H73" s="7">
        <f t="shared" si="10"/>
        <v>80</v>
      </c>
      <c r="I73" s="7">
        <f t="shared" si="10"/>
        <v>75</v>
      </c>
      <c r="J73" s="7">
        <f t="shared" si="10"/>
        <v>0</v>
      </c>
      <c r="K73" s="13">
        <f>SUM(K62:K72)</f>
        <v>155</v>
      </c>
      <c r="L73" s="7">
        <f t="shared" si="10"/>
        <v>301600</v>
      </c>
      <c r="M73" s="290">
        <f>SUM(M62:M70)/8</f>
        <v>4025</v>
      </c>
      <c r="N73" s="7">
        <f>SUM(N62:N72)</f>
        <v>324500</v>
      </c>
      <c r="O73" s="58">
        <f>SUM(O62:O70)/8</f>
        <v>4287.5</v>
      </c>
      <c r="P73" s="8" t="s">
        <v>63</v>
      </c>
      <c r="Q73" s="8">
        <f>SUM(Q62:Q70)/8</f>
        <v>1400</v>
      </c>
      <c r="R73" s="7">
        <f>SUM(R62:R72)</f>
        <v>66</v>
      </c>
      <c r="S73" s="47"/>
      <c r="T73" s="6"/>
    </row>
    <row r="75" spans="1:21" x14ac:dyDescent="0.3">
      <c r="A75" s="16" t="s">
        <v>46</v>
      </c>
      <c r="O75" s="419" t="str">
        <f>O36</f>
        <v>Kota Padang , 31 Desember 2023</v>
      </c>
      <c r="P75" s="419"/>
      <c r="Q75" s="419"/>
      <c r="R75" s="419"/>
      <c r="S75" s="419"/>
      <c r="T75" s="419"/>
    </row>
    <row r="76" spans="1:21" x14ac:dyDescent="0.3">
      <c r="O76" s="419" t="s">
        <v>2</v>
      </c>
      <c r="P76" s="419"/>
      <c r="Q76" s="419"/>
      <c r="R76" s="419"/>
      <c r="S76" s="419"/>
      <c r="T76" s="419"/>
    </row>
    <row r="77" spans="1:21" x14ac:dyDescent="0.3">
      <c r="B77" s="16" t="s">
        <v>325</v>
      </c>
    </row>
    <row r="78" spans="1:21" x14ac:dyDescent="0.3">
      <c r="B78" s="16" t="s">
        <v>474</v>
      </c>
    </row>
    <row r="79" spans="1:21" x14ac:dyDescent="0.3">
      <c r="O79" s="428" t="str">
        <f>O40</f>
        <v>Agus Suprapto, SST</v>
      </c>
      <c r="P79" s="428"/>
      <c r="Q79" s="428"/>
      <c r="R79" s="428"/>
      <c r="S79" s="428"/>
      <c r="T79" s="428"/>
    </row>
    <row r="80" spans="1:21" x14ac:dyDescent="0.3">
      <c r="O80" s="419" t="str">
        <f>O41</f>
        <v>NIP. 19850807 201706 1 001</v>
      </c>
      <c r="P80" s="419"/>
      <c r="Q80" s="419"/>
      <c r="R80" s="419"/>
      <c r="S80" s="419"/>
      <c r="T80" s="419"/>
    </row>
    <row r="81" spans="1:20" x14ac:dyDescent="0.3">
      <c r="O81" s="279"/>
      <c r="P81" s="89"/>
      <c r="Q81" s="89"/>
      <c r="R81" s="89"/>
      <c r="S81" s="89"/>
      <c r="T81" s="89"/>
    </row>
    <row r="82" spans="1:20" x14ac:dyDescent="0.3">
      <c r="O82" s="279"/>
      <c r="P82" s="89"/>
      <c r="Q82" s="89"/>
      <c r="R82" s="89"/>
      <c r="S82" s="89"/>
      <c r="T82" s="89"/>
    </row>
    <row r="83" spans="1:20" x14ac:dyDescent="0.3">
      <c r="O83" s="279"/>
      <c r="P83" s="89"/>
      <c r="Q83" s="89"/>
      <c r="R83" s="89"/>
      <c r="S83" s="89"/>
      <c r="T83" s="89"/>
    </row>
    <row r="84" spans="1:20" x14ac:dyDescent="0.3">
      <c r="O84" s="279"/>
      <c r="P84" s="89"/>
      <c r="Q84" s="89"/>
      <c r="R84" s="89"/>
      <c r="S84" s="89"/>
      <c r="T84" s="89"/>
    </row>
    <row r="85" spans="1:20" x14ac:dyDescent="0.3">
      <c r="O85" s="279"/>
      <c r="P85" s="89"/>
      <c r="Q85" s="89"/>
      <c r="R85" s="89"/>
      <c r="S85" s="89"/>
      <c r="T85" s="89"/>
    </row>
    <row r="86" spans="1:20" x14ac:dyDescent="0.3">
      <c r="A86" s="16" t="s">
        <v>96</v>
      </c>
    </row>
    <row r="87" spans="1:20" x14ac:dyDescent="0.3">
      <c r="L87" s="17"/>
    </row>
    <row r="88" spans="1:20" x14ac:dyDescent="0.3">
      <c r="A88" s="441" t="s">
        <v>93</v>
      </c>
      <c r="B88" s="460"/>
      <c r="C88" s="460"/>
      <c r="D88" s="460"/>
      <c r="E88" s="460"/>
      <c r="F88" s="460"/>
      <c r="G88" s="460"/>
      <c r="H88" s="460"/>
      <c r="I88" s="460"/>
      <c r="J88" s="460"/>
      <c r="K88" s="460"/>
      <c r="L88" s="460"/>
      <c r="M88" s="460"/>
      <c r="N88" s="460"/>
      <c r="O88" s="460"/>
      <c r="P88" s="460"/>
      <c r="Q88" s="460"/>
      <c r="R88" s="460"/>
      <c r="S88" s="460"/>
      <c r="T88" s="447"/>
    </row>
    <row r="89" spans="1:20" x14ac:dyDescent="0.3">
      <c r="A89" s="444" t="s">
        <v>4</v>
      </c>
      <c r="B89" s="461"/>
      <c r="C89" s="461"/>
      <c r="D89" s="461"/>
      <c r="E89" s="461"/>
      <c r="F89" s="461"/>
      <c r="G89" s="461"/>
      <c r="H89" s="461"/>
      <c r="I89" s="461"/>
      <c r="J89" s="461"/>
      <c r="K89" s="461"/>
      <c r="L89" s="461"/>
      <c r="M89" s="461"/>
      <c r="N89" s="461"/>
      <c r="O89" s="461"/>
      <c r="P89" s="461"/>
      <c r="Q89" s="461"/>
      <c r="R89" s="461"/>
      <c r="S89" s="461"/>
      <c r="T89" s="445"/>
    </row>
    <row r="90" spans="1:20" x14ac:dyDescent="0.3">
      <c r="N90" s="18"/>
    </row>
    <row r="91" spans="1:20" x14ac:dyDescent="0.3">
      <c r="A91" s="19" t="s">
        <v>5</v>
      </c>
      <c r="B91" s="19"/>
      <c r="C91" s="19" t="s">
        <v>76</v>
      </c>
      <c r="D91" s="19"/>
      <c r="L91" s="20"/>
      <c r="N91" s="20"/>
      <c r="Q91" s="70" t="s">
        <v>42</v>
      </c>
      <c r="S91" s="16" t="str">
        <f>S49</f>
        <v>: 2023</v>
      </c>
    </row>
    <row r="92" spans="1:20" x14ac:dyDescent="0.3">
      <c r="A92" s="16" t="s">
        <v>9</v>
      </c>
      <c r="C92" s="16" t="str">
        <f>C50</f>
        <v>: KOTA PADANG</v>
      </c>
      <c r="Q92" s="70" t="s">
        <v>43</v>
      </c>
      <c r="S92" s="16" t="s">
        <v>45</v>
      </c>
    </row>
    <row r="93" spans="1:20" x14ac:dyDescent="0.3">
      <c r="A93" s="16" t="s">
        <v>6</v>
      </c>
      <c r="C93" s="16" t="s">
        <v>99</v>
      </c>
      <c r="Q93" s="70" t="s">
        <v>44</v>
      </c>
      <c r="S93" s="16" t="str">
        <f>S51</f>
        <v>: IV ( Empat )</v>
      </c>
    </row>
    <row r="94" spans="1:20" x14ac:dyDescent="0.3">
      <c r="A94" s="16" t="s">
        <v>7</v>
      </c>
      <c r="C94" s="16" t="s">
        <v>41</v>
      </c>
    </row>
    <row r="96" spans="1:20" x14ac:dyDescent="0.3">
      <c r="A96" s="424" t="s">
        <v>8</v>
      </c>
      <c r="B96" s="424" t="s">
        <v>91</v>
      </c>
      <c r="C96" s="22" t="s">
        <v>10</v>
      </c>
      <c r="D96" s="433" t="s">
        <v>15</v>
      </c>
      <c r="E96" s="422"/>
      <c r="F96" s="422"/>
      <c r="G96" s="422"/>
      <c r="H96" s="422"/>
      <c r="I96" s="422"/>
      <c r="J96" s="422"/>
      <c r="K96" s="423"/>
      <c r="L96" s="431" t="s">
        <v>28</v>
      </c>
      <c r="M96" s="432"/>
      <c r="N96" s="431" t="s">
        <v>28</v>
      </c>
      <c r="O96" s="432"/>
      <c r="P96" s="22"/>
      <c r="Q96" s="381"/>
      <c r="R96" s="421" t="s">
        <v>35</v>
      </c>
      <c r="S96" s="427"/>
      <c r="T96" s="424" t="s">
        <v>39</v>
      </c>
    </row>
    <row r="97" spans="1:21" x14ac:dyDescent="0.3">
      <c r="A97" s="425"/>
      <c r="B97" s="425"/>
      <c r="C97" s="24" t="s">
        <v>11</v>
      </c>
      <c r="D97" s="421" t="s">
        <v>16</v>
      </c>
      <c r="E97" s="422"/>
      <c r="F97" s="422"/>
      <c r="G97" s="423"/>
      <c r="H97" s="433" t="s">
        <v>23</v>
      </c>
      <c r="I97" s="422"/>
      <c r="J97" s="422"/>
      <c r="K97" s="423"/>
      <c r="L97" s="434" t="s">
        <v>29</v>
      </c>
      <c r="M97" s="435"/>
      <c r="N97" s="434" t="s">
        <v>29</v>
      </c>
      <c r="O97" s="435"/>
      <c r="P97" s="24"/>
      <c r="Q97" s="26" t="s">
        <v>416</v>
      </c>
      <c r="R97" s="429" t="s">
        <v>36</v>
      </c>
      <c r="S97" s="430"/>
      <c r="T97" s="425"/>
    </row>
    <row r="98" spans="1:21" x14ac:dyDescent="0.3">
      <c r="A98" s="425"/>
      <c r="B98" s="425"/>
      <c r="C98" s="26" t="s">
        <v>12</v>
      </c>
      <c r="D98" s="23"/>
      <c r="E98" s="27"/>
      <c r="F98" s="23"/>
      <c r="G98" s="23"/>
      <c r="H98" s="23"/>
      <c r="I98" s="23"/>
      <c r="J98" s="23"/>
      <c r="K98" s="23"/>
      <c r="L98" s="421" t="s">
        <v>30</v>
      </c>
      <c r="M98" s="427"/>
      <c r="N98" s="421" t="s">
        <v>30</v>
      </c>
      <c r="O98" s="427"/>
      <c r="P98" s="24" t="s">
        <v>34</v>
      </c>
      <c r="Q98" s="24" t="s">
        <v>417</v>
      </c>
      <c r="R98" s="22"/>
      <c r="S98" s="22"/>
      <c r="T98" s="425"/>
    </row>
    <row r="99" spans="1:21" x14ac:dyDescent="0.3">
      <c r="A99" s="425"/>
      <c r="B99" s="425"/>
      <c r="C99" s="26" t="s">
        <v>13</v>
      </c>
      <c r="D99" s="24" t="s">
        <v>17</v>
      </c>
      <c r="E99" s="28" t="s">
        <v>17</v>
      </c>
      <c r="F99" s="24" t="s">
        <v>20</v>
      </c>
      <c r="G99" s="24" t="s">
        <v>22</v>
      </c>
      <c r="H99" s="24" t="s">
        <v>24</v>
      </c>
      <c r="I99" s="24" t="s">
        <v>25</v>
      </c>
      <c r="J99" s="24" t="s">
        <v>26</v>
      </c>
      <c r="K99" s="24" t="s">
        <v>22</v>
      </c>
      <c r="L99" s="429" t="s">
        <v>14</v>
      </c>
      <c r="M99" s="430"/>
      <c r="N99" s="429" t="s">
        <v>33</v>
      </c>
      <c r="O99" s="430"/>
      <c r="P99" s="24" t="s">
        <v>28</v>
      </c>
      <c r="Q99" s="24" t="s">
        <v>418</v>
      </c>
      <c r="R99" s="24" t="s">
        <v>37</v>
      </c>
      <c r="S99" s="24" t="s">
        <v>38</v>
      </c>
      <c r="T99" s="425"/>
    </row>
    <row r="100" spans="1:21" x14ac:dyDescent="0.3">
      <c r="A100" s="425"/>
      <c r="B100" s="425"/>
      <c r="C100" s="26" t="s">
        <v>14</v>
      </c>
      <c r="D100" s="24" t="s">
        <v>18</v>
      </c>
      <c r="E100" s="28" t="s">
        <v>19</v>
      </c>
      <c r="F100" s="24" t="s">
        <v>21</v>
      </c>
      <c r="G100" s="24"/>
      <c r="H100" s="24"/>
      <c r="I100" s="24"/>
      <c r="J100" s="24" t="s">
        <v>27</v>
      </c>
      <c r="K100" s="24"/>
      <c r="L100" s="22" t="s">
        <v>22</v>
      </c>
      <c r="M100" s="22" t="s">
        <v>31</v>
      </c>
      <c r="N100" s="22" t="s">
        <v>22</v>
      </c>
      <c r="O100" s="114" t="s">
        <v>31</v>
      </c>
      <c r="P100" s="24"/>
      <c r="Q100" s="24"/>
      <c r="R100" s="25"/>
      <c r="S100" s="25"/>
      <c r="T100" s="425"/>
    </row>
    <row r="101" spans="1:21" x14ac:dyDescent="0.3">
      <c r="A101" s="426"/>
      <c r="B101" s="426"/>
      <c r="C101" s="29"/>
      <c r="D101" s="30"/>
      <c r="E101" s="31"/>
      <c r="F101" s="30"/>
      <c r="G101" s="30"/>
      <c r="H101" s="30"/>
      <c r="I101" s="30"/>
      <c r="J101" s="30"/>
      <c r="K101" s="30"/>
      <c r="L101" s="32" t="s">
        <v>29</v>
      </c>
      <c r="M101" s="33" t="s">
        <v>32</v>
      </c>
      <c r="N101" s="32" t="s">
        <v>29</v>
      </c>
      <c r="O101" s="278" t="s">
        <v>32</v>
      </c>
      <c r="P101" s="33"/>
      <c r="Q101" s="33"/>
      <c r="R101" s="30"/>
      <c r="S101" s="30"/>
      <c r="T101" s="426"/>
    </row>
    <row r="102" spans="1:21" x14ac:dyDescent="0.3">
      <c r="A102" s="8">
        <v>1</v>
      </c>
      <c r="B102" s="8">
        <v>2</v>
      </c>
      <c r="C102" s="8">
        <v>3</v>
      </c>
      <c r="D102" s="8">
        <v>4</v>
      </c>
      <c r="E102" s="8">
        <v>5</v>
      </c>
      <c r="F102" s="8">
        <v>6</v>
      </c>
      <c r="G102" s="8" t="s">
        <v>0</v>
      </c>
      <c r="H102" s="8">
        <v>8</v>
      </c>
      <c r="I102" s="8">
        <v>9</v>
      </c>
      <c r="J102" s="8">
        <v>10</v>
      </c>
      <c r="K102" s="8" t="s">
        <v>1</v>
      </c>
      <c r="L102" s="8">
        <v>12</v>
      </c>
      <c r="M102" s="8">
        <v>13</v>
      </c>
      <c r="N102" s="8">
        <v>14</v>
      </c>
      <c r="O102" s="72">
        <v>15</v>
      </c>
      <c r="P102" s="8">
        <v>16</v>
      </c>
      <c r="Q102" s="8"/>
      <c r="R102" s="8">
        <v>17</v>
      </c>
      <c r="S102" s="8">
        <v>18</v>
      </c>
      <c r="T102" s="8">
        <v>19</v>
      </c>
    </row>
    <row r="103" spans="1:21" x14ac:dyDescent="0.3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9"/>
      <c r="P103" s="8"/>
      <c r="Q103" s="8"/>
      <c r="R103" s="6"/>
      <c r="S103" s="6"/>
      <c r="T103" s="6"/>
    </row>
    <row r="104" spans="1:21" s="256" customFormat="1" x14ac:dyDescent="0.3">
      <c r="A104" s="119">
        <v>1</v>
      </c>
      <c r="B104" s="120" t="s">
        <v>266</v>
      </c>
      <c r="C104" s="349">
        <v>220</v>
      </c>
      <c r="D104" s="122">
        <v>0</v>
      </c>
      <c r="E104" s="122">
        <v>0</v>
      </c>
      <c r="F104" s="122">
        <v>0</v>
      </c>
      <c r="G104" s="307">
        <f t="shared" ref="G104:G113" si="11">C104+E104-F104</f>
        <v>220</v>
      </c>
      <c r="H104" s="307">
        <v>200</v>
      </c>
      <c r="I104" s="307">
        <v>20</v>
      </c>
      <c r="J104" s="307">
        <v>0</v>
      </c>
      <c r="K104" s="307">
        <f>H104+I104+J104</f>
        <v>220</v>
      </c>
      <c r="L104" s="257">
        <v>13400</v>
      </c>
      <c r="M104" s="257">
        <v>670</v>
      </c>
      <c r="N104" s="257">
        <f>I104*O104</f>
        <v>13400</v>
      </c>
      <c r="O104" s="257">
        <v>670</v>
      </c>
      <c r="P104" s="119" t="s">
        <v>64</v>
      </c>
      <c r="Q104" s="119">
        <v>8000</v>
      </c>
      <c r="R104" s="257">
        <v>146</v>
      </c>
      <c r="S104" s="127"/>
      <c r="T104" s="127"/>
    </row>
    <row r="105" spans="1:21" s="256" customFormat="1" x14ac:dyDescent="0.3">
      <c r="A105" s="119">
        <v>2</v>
      </c>
      <c r="B105" s="120" t="s">
        <v>267</v>
      </c>
      <c r="C105" s="307">
        <v>158</v>
      </c>
      <c r="D105" s="308">
        <v>0</v>
      </c>
      <c r="E105" s="122">
        <v>0</v>
      </c>
      <c r="F105" s="122">
        <v>0</v>
      </c>
      <c r="G105" s="307">
        <f t="shared" si="11"/>
        <v>158</v>
      </c>
      <c r="H105" s="307">
        <v>128</v>
      </c>
      <c r="I105" s="307">
        <v>30</v>
      </c>
      <c r="J105" s="307">
        <f>J242</f>
        <v>0</v>
      </c>
      <c r="K105" s="307">
        <f t="shared" ref="K105:K113" si="12">H105+I105+J105</f>
        <v>158</v>
      </c>
      <c r="L105" s="257">
        <v>20400</v>
      </c>
      <c r="M105" s="257">
        <v>680</v>
      </c>
      <c r="N105" s="257">
        <f t="shared" ref="N105:N113" si="13">I105*O105</f>
        <v>20400</v>
      </c>
      <c r="O105" s="257">
        <v>680</v>
      </c>
      <c r="P105" s="119" t="s">
        <v>64</v>
      </c>
      <c r="Q105" s="119">
        <v>8000</v>
      </c>
      <c r="R105" s="257">
        <v>210</v>
      </c>
      <c r="S105" s="127"/>
      <c r="T105" s="127"/>
    </row>
    <row r="106" spans="1:21" s="256" customFormat="1" x14ac:dyDescent="0.3">
      <c r="A106" s="119">
        <v>3</v>
      </c>
      <c r="B106" s="120" t="s">
        <v>268</v>
      </c>
      <c r="C106" s="307">
        <v>215</v>
      </c>
      <c r="D106" s="308">
        <v>0</v>
      </c>
      <c r="E106" s="122">
        <v>0</v>
      </c>
      <c r="F106" s="122">
        <v>0</v>
      </c>
      <c r="G106" s="307">
        <f t="shared" si="11"/>
        <v>215</v>
      </c>
      <c r="H106" s="307">
        <v>200</v>
      </c>
      <c r="I106" s="307">
        <v>15</v>
      </c>
      <c r="J106" s="122">
        <v>0</v>
      </c>
      <c r="K106" s="307">
        <f t="shared" si="12"/>
        <v>215</v>
      </c>
      <c r="L106" s="307">
        <v>10350</v>
      </c>
      <c r="M106" s="257">
        <v>690</v>
      </c>
      <c r="N106" s="257">
        <f t="shared" si="13"/>
        <v>10350</v>
      </c>
      <c r="O106" s="257">
        <v>690</v>
      </c>
      <c r="P106" s="119" t="s">
        <v>64</v>
      </c>
      <c r="Q106" s="119">
        <v>8000</v>
      </c>
      <c r="R106" s="257">
        <v>217</v>
      </c>
      <c r="S106" s="127"/>
      <c r="T106" s="127"/>
    </row>
    <row r="107" spans="1:21" s="253" customFormat="1" x14ac:dyDescent="0.3">
      <c r="A107" s="119">
        <v>4</v>
      </c>
      <c r="B107" s="316" t="s">
        <v>269</v>
      </c>
      <c r="C107" s="349">
        <v>213</v>
      </c>
      <c r="D107" s="308">
        <v>0</v>
      </c>
      <c r="E107" s="122">
        <v>0</v>
      </c>
      <c r="F107" s="122">
        <v>10</v>
      </c>
      <c r="G107" s="307">
        <f t="shared" si="11"/>
        <v>203</v>
      </c>
      <c r="H107" s="307">
        <v>185</v>
      </c>
      <c r="I107" s="307">
        <v>18</v>
      </c>
      <c r="J107" s="122">
        <v>0</v>
      </c>
      <c r="K107" s="307">
        <f t="shared" si="12"/>
        <v>203</v>
      </c>
      <c r="L107" s="257">
        <v>12240</v>
      </c>
      <c r="M107" s="257">
        <v>680</v>
      </c>
      <c r="N107" s="257">
        <f t="shared" si="13"/>
        <v>12240</v>
      </c>
      <c r="O107" s="257">
        <v>680</v>
      </c>
      <c r="P107" s="119" t="s">
        <v>64</v>
      </c>
      <c r="Q107" s="119">
        <v>8000</v>
      </c>
      <c r="R107" s="257">
        <v>137</v>
      </c>
      <c r="S107" s="127"/>
      <c r="T107" s="127"/>
      <c r="U107" s="253">
        <v>3</v>
      </c>
    </row>
    <row r="108" spans="1:21" s="253" customFormat="1" x14ac:dyDescent="0.3">
      <c r="A108" s="119">
        <v>5</v>
      </c>
      <c r="B108" s="120" t="s">
        <v>270</v>
      </c>
      <c r="C108" s="307">
        <v>211</v>
      </c>
      <c r="D108" s="308"/>
      <c r="E108" s="122">
        <v>0</v>
      </c>
      <c r="F108" s="122">
        <v>0</v>
      </c>
      <c r="G108" s="307">
        <f t="shared" si="11"/>
        <v>211</v>
      </c>
      <c r="H108" s="307">
        <v>195</v>
      </c>
      <c r="I108" s="307">
        <v>16</v>
      </c>
      <c r="J108" s="122">
        <v>0</v>
      </c>
      <c r="K108" s="307">
        <f t="shared" si="12"/>
        <v>211</v>
      </c>
      <c r="L108" s="257">
        <v>10880</v>
      </c>
      <c r="M108" s="257">
        <v>680</v>
      </c>
      <c r="N108" s="257">
        <f t="shared" si="13"/>
        <v>10880</v>
      </c>
      <c r="O108" s="257">
        <v>680</v>
      </c>
      <c r="P108" s="119" t="s">
        <v>64</v>
      </c>
      <c r="Q108" s="119">
        <v>8000</v>
      </c>
      <c r="R108" s="257">
        <v>158</v>
      </c>
      <c r="S108" s="127"/>
      <c r="T108" s="127"/>
    </row>
    <row r="109" spans="1:21" s="256" customFormat="1" x14ac:dyDescent="0.3">
      <c r="A109" s="119">
        <v>6</v>
      </c>
      <c r="B109" s="120" t="s">
        <v>271</v>
      </c>
      <c r="C109" s="349">
        <v>218</v>
      </c>
      <c r="D109" s="308">
        <v>0</v>
      </c>
      <c r="E109" s="122">
        <v>0</v>
      </c>
      <c r="F109" s="122">
        <v>0</v>
      </c>
      <c r="G109" s="307">
        <f t="shared" si="11"/>
        <v>218</v>
      </c>
      <c r="H109" s="307">
        <v>200</v>
      </c>
      <c r="I109" s="307">
        <v>18</v>
      </c>
      <c r="J109" s="307">
        <f>J202</f>
        <v>0</v>
      </c>
      <c r="K109" s="307">
        <f t="shared" si="12"/>
        <v>218</v>
      </c>
      <c r="L109" s="257">
        <v>12600</v>
      </c>
      <c r="M109" s="257">
        <v>700</v>
      </c>
      <c r="N109" s="257">
        <f t="shared" si="13"/>
        <v>12240</v>
      </c>
      <c r="O109" s="257">
        <v>680</v>
      </c>
      <c r="P109" s="119" t="s">
        <v>64</v>
      </c>
      <c r="Q109" s="119">
        <v>8000</v>
      </c>
      <c r="R109" s="257">
        <v>175</v>
      </c>
      <c r="S109" s="127"/>
      <c r="T109" s="127"/>
    </row>
    <row r="110" spans="1:21" s="256" customFormat="1" x14ac:dyDescent="0.3">
      <c r="A110" s="119">
        <v>7</v>
      </c>
      <c r="B110" s="120" t="s">
        <v>272</v>
      </c>
      <c r="C110" s="307">
        <v>235</v>
      </c>
      <c r="D110" s="308">
        <v>0</v>
      </c>
      <c r="E110" s="122">
        <v>0</v>
      </c>
      <c r="F110" s="122">
        <v>10</v>
      </c>
      <c r="G110" s="307">
        <f t="shared" si="11"/>
        <v>225</v>
      </c>
      <c r="H110" s="307">
        <v>219</v>
      </c>
      <c r="I110" s="307">
        <v>6</v>
      </c>
      <c r="J110" s="307">
        <f>J247</f>
        <v>0</v>
      </c>
      <c r="K110" s="307">
        <f t="shared" si="12"/>
        <v>225</v>
      </c>
      <c r="L110" s="257">
        <v>4080</v>
      </c>
      <c r="M110" s="257">
        <v>680</v>
      </c>
      <c r="N110" s="257">
        <f t="shared" si="13"/>
        <v>4080</v>
      </c>
      <c r="O110" s="257">
        <v>680</v>
      </c>
      <c r="P110" s="119" t="s">
        <v>64</v>
      </c>
      <c r="Q110" s="119">
        <v>8000</v>
      </c>
      <c r="R110" s="257">
        <v>141</v>
      </c>
      <c r="S110" s="127"/>
      <c r="T110" s="127"/>
      <c r="U110" s="256">
        <v>5</v>
      </c>
    </row>
    <row r="111" spans="1:21" x14ac:dyDescent="0.3">
      <c r="A111" s="8">
        <v>8</v>
      </c>
      <c r="B111" s="67" t="s">
        <v>273</v>
      </c>
      <c r="C111" s="13">
        <v>212</v>
      </c>
      <c r="D111" s="38">
        <v>0</v>
      </c>
      <c r="E111" s="3">
        <v>0</v>
      </c>
      <c r="F111" s="3">
        <v>0</v>
      </c>
      <c r="G111" s="13">
        <f t="shared" si="11"/>
        <v>212</v>
      </c>
      <c r="H111" s="13">
        <v>200</v>
      </c>
      <c r="I111" s="13">
        <v>12</v>
      </c>
      <c r="J111" s="3">
        <v>0</v>
      </c>
      <c r="K111" s="13">
        <f t="shared" si="12"/>
        <v>212</v>
      </c>
      <c r="L111" s="58">
        <v>7920</v>
      </c>
      <c r="M111" s="58">
        <v>660</v>
      </c>
      <c r="N111" s="58">
        <f t="shared" si="13"/>
        <v>8160</v>
      </c>
      <c r="O111" s="257">
        <v>680</v>
      </c>
      <c r="P111" s="8" t="s">
        <v>64</v>
      </c>
      <c r="Q111" s="119">
        <v>8000</v>
      </c>
      <c r="R111" s="58">
        <v>150</v>
      </c>
      <c r="S111" s="6"/>
      <c r="T111" s="6"/>
    </row>
    <row r="112" spans="1:21" s="256" customFormat="1" x14ac:dyDescent="0.3">
      <c r="A112" s="119">
        <v>9</v>
      </c>
      <c r="B112" s="120" t="s">
        <v>274</v>
      </c>
      <c r="C112" s="307">
        <v>270</v>
      </c>
      <c r="D112" s="308">
        <v>0</v>
      </c>
      <c r="E112" s="122">
        <v>0</v>
      </c>
      <c r="F112" s="122">
        <v>0</v>
      </c>
      <c r="G112" s="307">
        <f t="shared" si="11"/>
        <v>270</v>
      </c>
      <c r="H112" s="307">
        <v>260</v>
      </c>
      <c r="I112" s="307">
        <v>10</v>
      </c>
      <c r="J112" s="122">
        <v>0</v>
      </c>
      <c r="K112" s="307">
        <f t="shared" si="12"/>
        <v>270</v>
      </c>
      <c r="L112" s="257">
        <v>6700</v>
      </c>
      <c r="M112" s="257">
        <v>670</v>
      </c>
      <c r="N112" s="257">
        <f t="shared" si="13"/>
        <v>6800</v>
      </c>
      <c r="O112" s="257">
        <v>680</v>
      </c>
      <c r="P112" s="119" t="s">
        <v>64</v>
      </c>
      <c r="Q112" s="119">
        <v>8000</v>
      </c>
      <c r="R112" s="257">
        <v>108</v>
      </c>
      <c r="S112" s="127"/>
      <c r="T112" s="127"/>
    </row>
    <row r="113" spans="1:21" s="256" customFormat="1" x14ac:dyDescent="0.3">
      <c r="A113" s="119">
        <v>10</v>
      </c>
      <c r="B113" s="120" t="s">
        <v>275</v>
      </c>
      <c r="C113" s="307">
        <v>228</v>
      </c>
      <c r="D113" s="308">
        <v>0</v>
      </c>
      <c r="E113" s="122">
        <v>0</v>
      </c>
      <c r="F113" s="122">
        <v>10</v>
      </c>
      <c r="G113" s="307">
        <f t="shared" si="11"/>
        <v>218</v>
      </c>
      <c r="H113" s="307">
        <v>200</v>
      </c>
      <c r="I113" s="307">
        <v>18</v>
      </c>
      <c r="J113" s="122">
        <v>0</v>
      </c>
      <c r="K113" s="307">
        <f t="shared" si="12"/>
        <v>218</v>
      </c>
      <c r="L113" s="257">
        <v>12240</v>
      </c>
      <c r="M113" s="257">
        <v>680</v>
      </c>
      <c r="N113" s="257">
        <f t="shared" si="13"/>
        <v>12240</v>
      </c>
      <c r="O113" s="257">
        <v>680</v>
      </c>
      <c r="P113" s="119" t="s">
        <v>64</v>
      </c>
      <c r="Q113" s="119">
        <v>8000</v>
      </c>
      <c r="R113" s="257">
        <v>100</v>
      </c>
      <c r="S113" s="127"/>
      <c r="T113" s="127"/>
      <c r="U113" s="256">
        <v>4</v>
      </c>
    </row>
    <row r="114" spans="1:21" x14ac:dyDescent="0.3">
      <c r="A114" s="8"/>
      <c r="B114" s="67"/>
      <c r="C114" s="6"/>
      <c r="D114" s="38"/>
      <c r="E114" s="6"/>
      <c r="F114" s="6"/>
      <c r="G114" s="6"/>
      <c r="H114" s="6"/>
      <c r="I114" s="6"/>
      <c r="J114" s="6"/>
      <c r="K114" s="6"/>
      <c r="L114" s="58"/>
      <c r="M114" s="58"/>
      <c r="N114" s="58"/>
      <c r="O114" s="58"/>
      <c r="P114" s="8"/>
      <c r="Q114" s="8"/>
      <c r="R114" s="58"/>
      <c r="S114" s="6"/>
      <c r="T114" s="6"/>
    </row>
    <row r="115" spans="1:21" x14ac:dyDescent="0.3">
      <c r="A115" s="8"/>
      <c r="B115" s="41" t="s">
        <v>3</v>
      </c>
      <c r="C115" s="7">
        <f t="shared" ref="C115:L115" si="14">SUM(C104:C114)</f>
        <v>2180</v>
      </c>
      <c r="D115" s="45">
        <f t="shared" si="14"/>
        <v>0</v>
      </c>
      <c r="E115" s="7">
        <f t="shared" si="14"/>
        <v>0</v>
      </c>
      <c r="F115" s="7">
        <f t="shared" si="14"/>
        <v>30</v>
      </c>
      <c r="G115" s="7">
        <f t="shared" si="14"/>
        <v>2150</v>
      </c>
      <c r="H115" s="7">
        <f t="shared" si="14"/>
        <v>1987</v>
      </c>
      <c r="I115" s="7">
        <f t="shared" si="14"/>
        <v>163</v>
      </c>
      <c r="J115" s="7">
        <f t="shared" si="14"/>
        <v>0</v>
      </c>
      <c r="K115" s="7">
        <f>SUM(K104:K114)</f>
        <v>2150</v>
      </c>
      <c r="L115" s="40">
        <f t="shared" si="14"/>
        <v>110810</v>
      </c>
      <c r="M115" s="6">
        <f>SUM(M104:M113)/10</f>
        <v>679</v>
      </c>
      <c r="N115" s="13">
        <f>SUM(N103:N114)</f>
        <v>110790</v>
      </c>
      <c r="O115" s="58">
        <f>SUM(O104:O113)/10</f>
        <v>680</v>
      </c>
      <c r="P115" s="8" t="s">
        <v>64</v>
      </c>
      <c r="Q115" s="8">
        <f>SUM(Q104:Q113)/10</f>
        <v>8000</v>
      </c>
      <c r="R115" s="40">
        <f>SUM(R104:R114)</f>
        <v>1542</v>
      </c>
      <c r="S115" s="6"/>
      <c r="T115" s="6"/>
    </row>
    <row r="116" spans="1:21" x14ac:dyDescent="0.3">
      <c r="A116" s="6"/>
      <c r="B116" s="41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14"/>
      <c r="N116" s="7"/>
      <c r="O116" s="280"/>
      <c r="P116" s="8"/>
      <c r="Q116" s="8"/>
      <c r="R116" s="6"/>
      <c r="S116" s="6"/>
      <c r="T116" s="6"/>
    </row>
    <row r="117" spans="1:21" ht="20.100000000000001" customHeight="1" x14ac:dyDescent="0.3">
      <c r="A117" s="16" t="s">
        <v>46</v>
      </c>
      <c r="O117" s="469" t="str">
        <f>O75</f>
        <v>Kota Padang , 31 Desember 2023</v>
      </c>
      <c r="P117" s="469"/>
      <c r="Q117" s="469"/>
      <c r="R117" s="469"/>
      <c r="S117" s="469"/>
      <c r="T117" s="469"/>
    </row>
    <row r="118" spans="1:21" ht="20.100000000000001" customHeight="1" x14ac:dyDescent="0.3">
      <c r="B118" s="53" t="s">
        <v>325</v>
      </c>
      <c r="C118" s="53"/>
      <c r="D118" s="53"/>
      <c r="E118" s="53"/>
      <c r="H118" s="18">
        <f>G115-K115</f>
        <v>0</v>
      </c>
      <c r="O118" s="419" t="s">
        <v>2</v>
      </c>
      <c r="P118" s="419"/>
      <c r="Q118" s="419"/>
      <c r="R118" s="419"/>
      <c r="S118" s="419"/>
      <c r="T118" s="419"/>
    </row>
    <row r="119" spans="1:21" x14ac:dyDescent="0.3">
      <c r="B119" s="368" t="s">
        <v>365</v>
      </c>
      <c r="C119" s="53"/>
      <c r="D119" s="53"/>
      <c r="E119" s="53"/>
    </row>
    <row r="120" spans="1:21" x14ac:dyDescent="0.3">
      <c r="B120" s="368" t="s">
        <v>366</v>
      </c>
      <c r="C120" s="53"/>
      <c r="D120" s="53"/>
      <c r="E120" s="53"/>
    </row>
    <row r="121" spans="1:21" ht="20.100000000000001" customHeight="1" x14ac:dyDescent="0.3">
      <c r="B121" s="380" t="s">
        <v>367</v>
      </c>
      <c r="C121" s="53"/>
      <c r="D121" s="53"/>
      <c r="E121" s="53"/>
      <c r="O121" s="428" t="str">
        <f>O79</f>
        <v>Agus Suprapto, SST</v>
      </c>
      <c r="P121" s="428"/>
      <c r="Q121" s="428"/>
      <c r="R121" s="428"/>
      <c r="S121" s="428"/>
      <c r="T121" s="428"/>
    </row>
    <row r="122" spans="1:21" ht="16.5" customHeight="1" x14ac:dyDescent="0.3">
      <c r="B122" s="374" t="s">
        <v>415</v>
      </c>
      <c r="O122" s="419" t="str">
        <f>O80</f>
        <v>NIP. 19850807 201706 1 001</v>
      </c>
      <c r="P122" s="419"/>
      <c r="Q122" s="419"/>
      <c r="R122" s="419"/>
      <c r="S122" s="419"/>
      <c r="T122" s="419"/>
    </row>
    <row r="123" spans="1:21" ht="12" customHeight="1" x14ac:dyDescent="0.3">
      <c r="B123" s="374"/>
    </row>
    <row r="124" spans="1:21" ht="12" customHeight="1" x14ac:dyDescent="0.3">
      <c r="B124" s="374"/>
    </row>
    <row r="125" spans="1:21" ht="12" customHeight="1" x14ac:dyDescent="0.3"/>
    <row r="126" spans="1:21" ht="12" customHeight="1" x14ac:dyDescent="0.3"/>
    <row r="127" spans="1:21" ht="12" customHeight="1" x14ac:dyDescent="0.3"/>
    <row r="128" spans="1:21" ht="20.100000000000001" customHeight="1" x14ac:dyDescent="0.3">
      <c r="A128" s="16" t="s">
        <v>96</v>
      </c>
    </row>
    <row r="129" spans="1:24" x14ac:dyDescent="0.3">
      <c r="L129" s="17"/>
    </row>
    <row r="130" spans="1:24" x14ac:dyDescent="0.3">
      <c r="A130" s="441" t="s">
        <v>93</v>
      </c>
      <c r="B130" s="460"/>
      <c r="C130" s="460"/>
      <c r="D130" s="460"/>
      <c r="E130" s="460"/>
      <c r="F130" s="460"/>
      <c r="G130" s="460"/>
      <c r="H130" s="460"/>
      <c r="I130" s="460"/>
      <c r="J130" s="460"/>
      <c r="K130" s="460"/>
      <c r="L130" s="460"/>
      <c r="M130" s="460"/>
      <c r="N130" s="460"/>
      <c r="O130" s="460"/>
      <c r="P130" s="460"/>
      <c r="Q130" s="460"/>
      <c r="R130" s="460"/>
      <c r="S130" s="460"/>
      <c r="T130" s="447"/>
    </row>
    <row r="131" spans="1:24" x14ac:dyDescent="0.3">
      <c r="A131" s="444" t="s">
        <v>4</v>
      </c>
      <c r="B131" s="461"/>
      <c r="C131" s="461"/>
      <c r="D131" s="461"/>
      <c r="E131" s="461"/>
      <c r="F131" s="461"/>
      <c r="G131" s="461"/>
      <c r="H131" s="461"/>
      <c r="I131" s="461"/>
      <c r="J131" s="461"/>
      <c r="K131" s="461"/>
      <c r="L131" s="461"/>
      <c r="M131" s="461"/>
      <c r="N131" s="461"/>
      <c r="O131" s="461"/>
      <c r="P131" s="461"/>
      <c r="Q131" s="461"/>
      <c r="R131" s="461"/>
      <c r="S131" s="461"/>
      <c r="T131" s="445"/>
    </row>
    <row r="132" spans="1:24" x14ac:dyDescent="0.3">
      <c r="N132" s="18"/>
    </row>
    <row r="133" spans="1:24" x14ac:dyDescent="0.3">
      <c r="A133" s="19" t="s">
        <v>5</v>
      </c>
      <c r="B133" s="19"/>
      <c r="C133" s="260" t="s">
        <v>77</v>
      </c>
      <c r="D133" s="19"/>
      <c r="L133" s="20"/>
      <c r="N133" s="20"/>
      <c r="Q133" s="70" t="s">
        <v>42</v>
      </c>
      <c r="S133" s="16" t="str">
        <f>S91</f>
        <v>: 2023</v>
      </c>
    </row>
    <row r="134" spans="1:24" x14ac:dyDescent="0.3">
      <c r="A134" s="16" t="s">
        <v>9</v>
      </c>
      <c r="C134" s="16" t="str">
        <f>C92</f>
        <v>: KOTA PADANG</v>
      </c>
      <c r="Q134" s="70" t="s">
        <v>43</v>
      </c>
      <c r="S134" s="16" t="s">
        <v>45</v>
      </c>
    </row>
    <row r="135" spans="1:24" x14ac:dyDescent="0.3">
      <c r="A135" s="16" t="s">
        <v>6</v>
      </c>
      <c r="C135" s="16" t="s">
        <v>99</v>
      </c>
      <c r="Q135" s="70" t="s">
        <v>44</v>
      </c>
      <c r="S135" s="16" t="str">
        <f>S93</f>
        <v>: IV ( Empat )</v>
      </c>
    </row>
    <row r="136" spans="1:24" x14ac:dyDescent="0.3">
      <c r="A136" s="16" t="s">
        <v>7</v>
      </c>
      <c r="C136" s="16" t="s">
        <v>41</v>
      </c>
    </row>
    <row r="138" spans="1:24" x14ac:dyDescent="0.3">
      <c r="A138" s="424" t="s">
        <v>8</v>
      </c>
      <c r="B138" s="424" t="s">
        <v>91</v>
      </c>
      <c r="C138" s="22" t="s">
        <v>10</v>
      </c>
      <c r="D138" s="433" t="s">
        <v>15</v>
      </c>
      <c r="E138" s="422"/>
      <c r="F138" s="422"/>
      <c r="G138" s="422"/>
      <c r="H138" s="422"/>
      <c r="I138" s="422"/>
      <c r="J138" s="422"/>
      <c r="K138" s="423"/>
      <c r="L138" s="431" t="s">
        <v>28</v>
      </c>
      <c r="M138" s="432"/>
      <c r="N138" s="431" t="s">
        <v>28</v>
      </c>
      <c r="O138" s="432"/>
      <c r="P138" s="22"/>
      <c r="Q138" s="381"/>
      <c r="R138" s="421" t="s">
        <v>35</v>
      </c>
      <c r="S138" s="427"/>
      <c r="T138" s="424" t="s">
        <v>39</v>
      </c>
    </row>
    <row r="139" spans="1:24" x14ac:dyDescent="0.3">
      <c r="A139" s="425"/>
      <c r="B139" s="425"/>
      <c r="C139" s="24" t="s">
        <v>11</v>
      </c>
      <c r="D139" s="421" t="s">
        <v>16</v>
      </c>
      <c r="E139" s="422"/>
      <c r="F139" s="422"/>
      <c r="G139" s="423"/>
      <c r="H139" s="433" t="s">
        <v>23</v>
      </c>
      <c r="I139" s="422"/>
      <c r="J139" s="422"/>
      <c r="K139" s="423"/>
      <c r="L139" s="434" t="s">
        <v>29</v>
      </c>
      <c r="M139" s="435"/>
      <c r="N139" s="434" t="s">
        <v>29</v>
      </c>
      <c r="O139" s="435"/>
      <c r="P139" s="24"/>
      <c r="Q139" s="26" t="s">
        <v>416</v>
      </c>
      <c r="R139" s="429" t="s">
        <v>36</v>
      </c>
      <c r="S139" s="430"/>
      <c r="T139" s="425"/>
    </row>
    <row r="140" spans="1:24" x14ac:dyDescent="0.3">
      <c r="A140" s="425"/>
      <c r="B140" s="425"/>
      <c r="C140" s="26" t="s">
        <v>12</v>
      </c>
      <c r="D140" s="23"/>
      <c r="E140" s="27"/>
      <c r="F140" s="23"/>
      <c r="G140" s="23"/>
      <c r="H140" s="23"/>
      <c r="I140" s="23"/>
      <c r="J140" s="23"/>
      <c r="K140" s="23"/>
      <c r="L140" s="421" t="s">
        <v>30</v>
      </c>
      <c r="M140" s="427"/>
      <c r="N140" s="421" t="s">
        <v>30</v>
      </c>
      <c r="O140" s="427"/>
      <c r="P140" s="24" t="s">
        <v>34</v>
      </c>
      <c r="Q140" s="24" t="s">
        <v>417</v>
      </c>
      <c r="R140" s="22"/>
      <c r="S140" s="22"/>
      <c r="T140" s="425"/>
    </row>
    <row r="141" spans="1:24" x14ac:dyDescent="0.3">
      <c r="A141" s="425"/>
      <c r="B141" s="425"/>
      <c r="C141" s="26" t="s">
        <v>13</v>
      </c>
      <c r="D141" s="24" t="s">
        <v>17</v>
      </c>
      <c r="E141" s="28" t="s">
        <v>17</v>
      </c>
      <c r="F141" s="24" t="s">
        <v>20</v>
      </c>
      <c r="G141" s="24" t="s">
        <v>22</v>
      </c>
      <c r="H141" s="24" t="s">
        <v>24</v>
      </c>
      <c r="I141" s="24" t="s">
        <v>25</v>
      </c>
      <c r="J141" s="24" t="s">
        <v>26</v>
      </c>
      <c r="K141" s="24" t="s">
        <v>22</v>
      </c>
      <c r="L141" s="429" t="s">
        <v>14</v>
      </c>
      <c r="M141" s="430"/>
      <c r="N141" s="429" t="s">
        <v>33</v>
      </c>
      <c r="O141" s="430"/>
      <c r="P141" s="24" t="s">
        <v>28</v>
      </c>
      <c r="Q141" s="24" t="s">
        <v>418</v>
      </c>
      <c r="R141" s="24" t="s">
        <v>37</v>
      </c>
      <c r="S141" s="24" t="s">
        <v>38</v>
      </c>
      <c r="T141" s="425"/>
    </row>
    <row r="142" spans="1:24" x14ac:dyDescent="0.3">
      <c r="A142" s="425"/>
      <c r="B142" s="425"/>
      <c r="C142" s="26" t="s">
        <v>14</v>
      </c>
      <c r="D142" s="24" t="s">
        <v>18</v>
      </c>
      <c r="E142" s="28" t="s">
        <v>19</v>
      </c>
      <c r="F142" s="24" t="s">
        <v>21</v>
      </c>
      <c r="G142" s="24"/>
      <c r="H142" s="24"/>
      <c r="I142" s="24"/>
      <c r="J142" s="24" t="s">
        <v>27</v>
      </c>
      <c r="K142" s="24"/>
      <c r="L142" s="22" t="s">
        <v>22</v>
      </c>
      <c r="M142" s="22" t="s">
        <v>31</v>
      </c>
      <c r="N142" s="22" t="s">
        <v>22</v>
      </c>
      <c r="O142" s="114" t="s">
        <v>31</v>
      </c>
      <c r="P142" s="24"/>
      <c r="Q142" s="24"/>
      <c r="R142" s="25"/>
      <c r="S142" s="25"/>
      <c r="T142" s="425"/>
    </row>
    <row r="143" spans="1:24" ht="20.100000000000001" customHeight="1" x14ac:dyDescent="0.3">
      <c r="A143" s="426"/>
      <c r="B143" s="426"/>
      <c r="C143" s="29"/>
      <c r="D143" s="30"/>
      <c r="E143" s="31"/>
      <c r="F143" s="30"/>
      <c r="G143" s="30"/>
      <c r="H143" s="30"/>
      <c r="I143" s="30"/>
      <c r="J143" s="30"/>
      <c r="K143" s="30"/>
      <c r="L143" s="32" t="s">
        <v>29</v>
      </c>
      <c r="M143" s="33" t="s">
        <v>32</v>
      </c>
      <c r="N143" s="32" t="s">
        <v>29</v>
      </c>
      <c r="O143" s="278" t="s">
        <v>32</v>
      </c>
      <c r="P143" s="33"/>
      <c r="Q143" s="33"/>
      <c r="R143" s="30"/>
      <c r="S143" s="30"/>
      <c r="T143" s="426"/>
    </row>
    <row r="144" spans="1:24" x14ac:dyDescent="0.3">
      <c r="A144" s="8">
        <v>1</v>
      </c>
      <c r="B144" s="8">
        <v>2</v>
      </c>
      <c r="C144" s="8">
        <v>3</v>
      </c>
      <c r="D144" s="8">
        <v>4</v>
      </c>
      <c r="E144" s="8">
        <v>5</v>
      </c>
      <c r="F144" s="8">
        <v>6</v>
      </c>
      <c r="G144" s="8" t="s">
        <v>0</v>
      </c>
      <c r="H144" s="8">
        <v>8</v>
      </c>
      <c r="I144" s="8">
        <v>9</v>
      </c>
      <c r="J144" s="8">
        <v>10</v>
      </c>
      <c r="K144" s="8" t="s">
        <v>1</v>
      </c>
      <c r="L144" s="8">
        <v>12</v>
      </c>
      <c r="M144" s="8">
        <v>13</v>
      </c>
      <c r="N144" s="8">
        <v>14</v>
      </c>
      <c r="O144" s="72">
        <v>15</v>
      </c>
      <c r="P144" s="119">
        <v>16</v>
      </c>
      <c r="Q144" s="119"/>
      <c r="R144" s="119">
        <v>17</v>
      </c>
      <c r="S144" s="119">
        <v>18</v>
      </c>
      <c r="T144" s="119">
        <v>19</v>
      </c>
      <c r="U144" s="256"/>
      <c r="V144" s="253"/>
      <c r="W144" s="253"/>
      <c r="X144" s="253"/>
    </row>
    <row r="145" spans="1:24" x14ac:dyDescent="0.3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9"/>
      <c r="P145" s="119"/>
      <c r="Q145" s="119"/>
      <c r="R145" s="127"/>
      <c r="S145" s="127"/>
      <c r="T145" s="127"/>
      <c r="U145" s="256"/>
      <c r="V145" s="253"/>
      <c r="W145" s="253"/>
      <c r="X145" s="253"/>
    </row>
    <row r="146" spans="1:24" x14ac:dyDescent="0.3">
      <c r="A146" s="8">
        <v>1</v>
      </c>
      <c r="B146" s="67" t="s">
        <v>266</v>
      </c>
      <c r="C146" s="133">
        <v>347</v>
      </c>
      <c r="D146" s="3">
        <v>0</v>
      </c>
      <c r="E146" s="3">
        <v>0</v>
      </c>
      <c r="F146" s="3">
        <v>0</v>
      </c>
      <c r="G146" s="13">
        <f t="shared" ref="G146:G155" si="15">C146+E146-F146</f>
        <v>347</v>
      </c>
      <c r="H146" s="13">
        <v>115</v>
      </c>
      <c r="I146" s="13">
        <v>231</v>
      </c>
      <c r="J146" s="13">
        <v>1</v>
      </c>
      <c r="K146" s="13">
        <f>H146+I146+J146</f>
        <v>347</v>
      </c>
      <c r="L146" s="58">
        <v>150150</v>
      </c>
      <c r="M146" s="58">
        <v>650</v>
      </c>
      <c r="N146" s="58">
        <f>I146*O146</f>
        <v>127050</v>
      </c>
      <c r="O146" s="58">
        <v>550</v>
      </c>
      <c r="P146" s="119" t="s">
        <v>65</v>
      </c>
      <c r="Q146" s="119">
        <v>36000</v>
      </c>
      <c r="R146" s="257">
        <v>263</v>
      </c>
      <c r="S146" s="127"/>
      <c r="T146" s="127"/>
      <c r="U146" s="256"/>
      <c r="V146" s="253"/>
      <c r="W146" s="254">
        <v>1500</v>
      </c>
      <c r="X146" s="253"/>
    </row>
    <row r="147" spans="1:24" x14ac:dyDescent="0.3">
      <c r="A147" s="8">
        <v>2</v>
      </c>
      <c r="B147" s="67" t="s">
        <v>267</v>
      </c>
      <c r="C147" s="13">
        <v>393</v>
      </c>
      <c r="D147" s="3">
        <v>0</v>
      </c>
      <c r="E147" s="3">
        <v>0</v>
      </c>
      <c r="F147" s="3">
        <v>0</v>
      </c>
      <c r="G147" s="13">
        <f t="shared" si="15"/>
        <v>393</v>
      </c>
      <c r="H147" s="13">
        <v>161</v>
      </c>
      <c r="I147" s="13">
        <v>229</v>
      </c>
      <c r="J147" s="13">
        <v>3</v>
      </c>
      <c r="K147" s="13">
        <f t="shared" ref="K147:K155" si="16">H147+I147+J147</f>
        <v>393</v>
      </c>
      <c r="L147" s="58">
        <v>148850</v>
      </c>
      <c r="M147" s="58">
        <v>650</v>
      </c>
      <c r="N147" s="58">
        <f t="shared" ref="N147:N155" si="17">I147*O147</f>
        <v>125950</v>
      </c>
      <c r="O147" s="58">
        <v>550</v>
      </c>
      <c r="P147" s="119" t="s">
        <v>65</v>
      </c>
      <c r="Q147" s="119">
        <v>36000</v>
      </c>
      <c r="R147" s="257">
        <v>225</v>
      </c>
      <c r="S147" s="127"/>
      <c r="T147" s="127"/>
      <c r="U147" s="256"/>
      <c r="V147" s="253"/>
      <c r="W147" s="254">
        <v>2000</v>
      </c>
      <c r="X147" s="253"/>
    </row>
    <row r="148" spans="1:24" x14ac:dyDescent="0.3">
      <c r="A148" s="8">
        <v>3</v>
      </c>
      <c r="B148" s="67" t="s">
        <v>268</v>
      </c>
      <c r="C148" s="13">
        <v>234</v>
      </c>
      <c r="D148" s="3">
        <v>0</v>
      </c>
      <c r="E148" s="3">
        <v>0</v>
      </c>
      <c r="F148" s="3">
        <v>0</v>
      </c>
      <c r="G148" s="13">
        <f t="shared" si="15"/>
        <v>234</v>
      </c>
      <c r="H148" s="13">
        <v>13</v>
      </c>
      <c r="I148" s="13">
        <v>216</v>
      </c>
      <c r="J148" s="3">
        <v>5</v>
      </c>
      <c r="K148" s="13">
        <f t="shared" si="16"/>
        <v>234</v>
      </c>
      <c r="L148" s="58">
        <v>140400</v>
      </c>
      <c r="M148" s="58">
        <v>650</v>
      </c>
      <c r="N148" s="58">
        <f t="shared" si="17"/>
        <v>118800</v>
      </c>
      <c r="O148" s="58">
        <v>550</v>
      </c>
      <c r="P148" s="119" t="s">
        <v>65</v>
      </c>
      <c r="Q148" s="119">
        <v>36000</v>
      </c>
      <c r="R148" s="257">
        <v>100</v>
      </c>
      <c r="S148" s="127"/>
      <c r="T148" s="127"/>
      <c r="U148" s="256"/>
      <c r="V148" s="253"/>
      <c r="W148" s="254">
        <v>3000</v>
      </c>
      <c r="X148" s="253"/>
    </row>
    <row r="149" spans="1:24" x14ac:dyDescent="0.3">
      <c r="A149" s="8">
        <v>4</v>
      </c>
      <c r="B149" s="138" t="s">
        <v>269</v>
      </c>
      <c r="C149" s="133">
        <v>236</v>
      </c>
      <c r="D149" s="3">
        <v>0</v>
      </c>
      <c r="E149" s="3">
        <v>0</v>
      </c>
      <c r="F149" s="3">
        <v>0</v>
      </c>
      <c r="G149" s="13">
        <f t="shared" si="15"/>
        <v>236</v>
      </c>
      <c r="H149" s="13">
        <v>15</v>
      </c>
      <c r="I149" s="13">
        <v>220</v>
      </c>
      <c r="J149" s="3">
        <v>1</v>
      </c>
      <c r="K149" s="13">
        <f t="shared" si="16"/>
        <v>236</v>
      </c>
      <c r="L149" s="58">
        <v>143000</v>
      </c>
      <c r="M149" s="58">
        <v>650</v>
      </c>
      <c r="N149" s="58">
        <f t="shared" si="17"/>
        <v>121000</v>
      </c>
      <c r="O149" s="58">
        <v>550</v>
      </c>
      <c r="P149" s="119" t="s">
        <v>65</v>
      </c>
      <c r="Q149" s="119">
        <v>36000</v>
      </c>
      <c r="R149" s="257">
        <v>130</v>
      </c>
      <c r="S149" s="127"/>
      <c r="T149" s="127"/>
      <c r="U149" s="256"/>
      <c r="V149" s="253"/>
      <c r="W149" s="254">
        <v>3100</v>
      </c>
      <c r="X149" s="253"/>
    </row>
    <row r="150" spans="1:24" x14ac:dyDescent="0.3">
      <c r="A150" s="8">
        <v>5</v>
      </c>
      <c r="B150" s="67" t="s">
        <v>270</v>
      </c>
      <c r="C150" s="13">
        <v>270</v>
      </c>
      <c r="D150" s="3">
        <v>0</v>
      </c>
      <c r="E150" s="3">
        <v>0</v>
      </c>
      <c r="F150" s="3">
        <v>0</v>
      </c>
      <c r="G150" s="13">
        <f t="shared" si="15"/>
        <v>270</v>
      </c>
      <c r="H150" s="13">
        <v>21</v>
      </c>
      <c r="I150" s="13">
        <v>243</v>
      </c>
      <c r="J150" s="3">
        <v>6</v>
      </c>
      <c r="K150" s="13">
        <f t="shared" si="16"/>
        <v>270</v>
      </c>
      <c r="L150" s="58">
        <v>157950</v>
      </c>
      <c r="M150" s="58">
        <v>650</v>
      </c>
      <c r="N150" s="58">
        <f t="shared" si="17"/>
        <v>133650</v>
      </c>
      <c r="O150" s="58">
        <v>550</v>
      </c>
      <c r="P150" s="119" t="s">
        <v>65</v>
      </c>
      <c r="Q150" s="119">
        <v>36000</v>
      </c>
      <c r="R150" s="58">
        <v>217</v>
      </c>
      <c r="S150" s="6"/>
      <c r="T150" s="6"/>
      <c r="W150" s="58">
        <v>4500</v>
      </c>
    </row>
    <row r="151" spans="1:24" x14ac:dyDescent="0.3">
      <c r="A151" s="8">
        <v>6</v>
      </c>
      <c r="B151" s="67" t="s">
        <v>271</v>
      </c>
      <c r="C151" s="133">
        <v>266</v>
      </c>
      <c r="D151" s="3">
        <v>0</v>
      </c>
      <c r="E151" s="3">
        <v>0</v>
      </c>
      <c r="F151" s="3">
        <v>0</v>
      </c>
      <c r="G151" s="13">
        <f t="shared" si="15"/>
        <v>266</v>
      </c>
      <c r="H151" s="13">
        <v>20</v>
      </c>
      <c r="I151" s="13">
        <v>244</v>
      </c>
      <c r="J151" s="13">
        <v>2</v>
      </c>
      <c r="K151" s="13">
        <f t="shared" si="16"/>
        <v>266</v>
      </c>
      <c r="L151" s="58">
        <v>158600</v>
      </c>
      <c r="M151" s="58">
        <v>650</v>
      </c>
      <c r="N151" s="58">
        <f t="shared" si="17"/>
        <v>134200</v>
      </c>
      <c r="O151" s="58">
        <v>550</v>
      </c>
      <c r="P151" s="119" t="s">
        <v>65</v>
      </c>
      <c r="Q151" s="119">
        <v>36000</v>
      </c>
      <c r="R151" s="58">
        <v>165</v>
      </c>
      <c r="S151" s="6"/>
      <c r="T151" s="6"/>
      <c r="W151" s="58">
        <v>4000</v>
      </c>
    </row>
    <row r="152" spans="1:24" x14ac:dyDescent="0.3">
      <c r="A152" s="8">
        <v>7</v>
      </c>
      <c r="B152" s="67" t="s">
        <v>272</v>
      </c>
      <c r="C152" s="13">
        <v>235</v>
      </c>
      <c r="D152" s="3">
        <v>0</v>
      </c>
      <c r="E152" s="3">
        <v>0</v>
      </c>
      <c r="F152" s="3">
        <v>0</v>
      </c>
      <c r="G152" s="13">
        <f t="shared" si="15"/>
        <v>235</v>
      </c>
      <c r="H152" s="13">
        <v>12</v>
      </c>
      <c r="I152" s="13">
        <v>221</v>
      </c>
      <c r="J152" s="13">
        <v>2</v>
      </c>
      <c r="K152" s="13">
        <f t="shared" si="16"/>
        <v>235</v>
      </c>
      <c r="L152" s="58">
        <v>143650</v>
      </c>
      <c r="M152" s="58">
        <v>650</v>
      </c>
      <c r="N152" s="58">
        <f t="shared" si="17"/>
        <v>121550</v>
      </c>
      <c r="O152" s="58">
        <v>550</v>
      </c>
      <c r="P152" s="119" t="s">
        <v>65</v>
      </c>
      <c r="Q152" s="119">
        <v>36000</v>
      </c>
      <c r="R152" s="58">
        <v>120</v>
      </c>
      <c r="S152" s="6"/>
      <c r="T152" s="6"/>
      <c r="W152" s="58">
        <v>4000</v>
      </c>
    </row>
    <row r="153" spans="1:24" x14ac:dyDescent="0.3">
      <c r="A153" s="8">
        <v>8</v>
      </c>
      <c r="B153" s="67" t="s">
        <v>273</v>
      </c>
      <c r="C153" s="13">
        <v>211</v>
      </c>
      <c r="D153" s="3">
        <v>0</v>
      </c>
      <c r="E153" s="3">
        <v>0</v>
      </c>
      <c r="F153" s="3">
        <v>0</v>
      </c>
      <c r="G153" s="13">
        <f t="shared" si="15"/>
        <v>211</v>
      </c>
      <c r="H153" s="13">
        <v>19</v>
      </c>
      <c r="I153" s="13">
        <v>188</v>
      </c>
      <c r="J153" s="3">
        <v>4</v>
      </c>
      <c r="K153" s="13">
        <f t="shared" si="16"/>
        <v>211</v>
      </c>
      <c r="L153" s="58">
        <v>122200</v>
      </c>
      <c r="M153" s="58">
        <v>650</v>
      </c>
      <c r="N153" s="58">
        <f t="shared" si="17"/>
        <v>103400</v>
      </c>
      <c r="O153" s="58">
        <v>550</v>
      </c>
      <c r="P153" s="119" t="s">
        <v>65</v>
      </c>
      <c r="Q153" s="119">
        <v>36000</v>
      </c>
      <c r="R153" s="58">
        <v>137</v>
      </c>
      <c r="S153" s="6"/>
      <c r="T153" s="6"/>
      <c r="W153" s="58">
        <v>2500</v>
      </c>
    </row>
    <row r="154" spans="1:24" x14ac:dyDescent="0.3">
      <c r="A154" s="8">
        <v>9</v>
      </c>
      <c r="B154" s="67" t="s">
        <v>274</v>
      </c>
      <c r="C154" s="13">
        <v>216</v>
      </c>
      <c r="D154" s="3">
        <v>0</v>
      </c>
      <c r="E154" s="3">
        <v>0</v>
      </c>
      <c r="F154" s="3">
        <v>0</v>
      </c>
      <c r="G154" s="13">
        <f t="shared" si="15"/>
        <v>216</v>
      </c>
      <c r="H154" s="13">
        <v>7</v>
      </c>
      <c r="I154" s="13">
        <v>201</v>
      </c>
      <c r="J154" s="3">
        <v>8</v>
      </c>
      <c r="K154" s="13">
        <f t="shared" si="16"/>
        <v>216</v>
      </c>
      <c r="L154" s="58">
        <v>130650</v>
      </c>
      <c r="M154" s="58">
        <v>650</v>
      </c>
      <c r="N154" s="58">
        <f t="shared" si="17"/>
        <v>110550</v>
      </c>
      <c r="O154" s="58">
        <v>550</v>
      </c>
      <c r="P154" s="119" t="s">
        <v>65</v>
      </c>
      <c r="Q154" s="119">
        <v>36000</v>
      </c>
      <c r="R154" s="58">
        <v>125</v>
      </c>
      <c r="S154" s="6"/>
      <c r="T154" s="6"/>
      <c r="W154" s="58">
        <v>3000</v>
      </c>
    </row>
    <row r="155" spans="1:24" x14ac:dyDescent="0.3">
      <c r="A155" s="8">
        <v>10</v>
      </c>
      <c r="B155" s="67" t="s">
        <v>275</v>
      </c>
      <c r="C155" s="13">
        <v>350</v>
      </c>
      <c r="D155" s="3">
        <v>0</v>
      </c>
      <c r="E155" s="3">
        <v>0</v>
      </c>
      <c r="F155" s="3">
        <v>0</v>
      </c>
      <c r="G155" s="13">
        <f t="shared" si="15"/>
        <v>350</v>
      </c>
      <c r="H155" s="13">
        <v>124</v>
      </c>
      <c r="I155" s="13">
        <v>225</v>
      </c>
      <c r="J155" s="3">
        <v>1</v>
      </c>
      <c r="K155" s="13">
        <f t="shared" si="16"/>
        <v>350</v>
      </c>
      <c r="L155" s="58">
        <v>146250</v>
      </c>
      <c r="M155" s="58">
        <v>650</v>
      </c>
      <c r="N155" s="58">
        <f t="shared" si="17"/>
        <v>123750</v>
      </c>
      <c r="O155" s="58">
        <v>550</v>
      </c>
      <c r="P155" s="119" t="s">
        <v>65</v>
      </c>
      <c r="Q155" s="119">
        <v>36000</v>
      </c>
      <c r="R155" s="58">
        <v>179</v>
      </c>
      <c r="S155" s="6"/>
      <c r="T155" s="6"/>
      <c r="W155" s="58">
        <v>3000</v>
      </c>
    </row>
    <row r="156" spans="1:24" x14ac:dyDescent="0.3">
      <c r="A156" s="8"/>
      <c r="B156" s="67"/>
      <c r="C156" s="6"/>
      <c r="D156" s="6"/>
      <c r="E156" s="6"/>
      <c r="F156" s="6"/>
      <c r="G156" s="6"/>
      <c r="H156" s="6"/>
      <c r="I156" s="6"/>
      <c r="J156" s="6"/>
      <c r="K156" s="6"/>
      <c r="L156" s="58"/>
      <c r="M156" s="58"/>
      <c r="N156" s="58"/>
      <c r="O156" s="58"/>
      <c r="P156" s="8"/>
      <c r="Q156" s="8"/>
      <c r="R156" s="58"/>
      <c r="S156" s="6"/>
      <c r="T156" s="6"/>
    </row>
    <row r="157" spans="1:24" x14ac:dyDescent="0.3">
      <c r="A157" s="6"/>
      <c r="B157" s="41" t="s">
        <v>3</v>
      </c>
      <c r="C157" s="7">
        <f>SUM(C146:C156)</f>
        <v>2758</v>
      </c>
      <c r="D157" s="7">
        <f t="shared" ref="D157:L157" si="18">SUM(D146:D156)</f>
        <v>0</v>
      </c>
      <c r="E157" s="7">
        <f t="shared" si="18"/>
        <v>0</v>
      </c>
      <c r="F157" s="7">
        <f t="shared" si="18"/>
        <v>0</v>
      </c>
      <c r="G157" s="7">
        <f t="shared" si="18"/>
        <v>2758</v>
      </c>
      <c r="H157" s="7">
        <f t="shared" si="18"/>
        <v>507</v>
      </c>
      <c r="I157" s="7">
        <f t="shared" si="18"/>
        <v>2218</v>
      </c>
      <c r="J157" s="7">
        <f t="shared" si="18"/>
        <v>33</v>
      </c>
      <c r="K157" s="7">
        <f>SUM(K146:K156)</f>
        <v>2758</v>
      </c>
      <c r="L157" s="40">
        <f t="shared" si="18"/>
        <v>1441700</v>
      </c>
      <c r="M157" s="58">
        <f>SUM(M146:M155)/10</f>
        <v>650</v>
      </c>
      <c r="N157" s="40">
        <f>SUM(N146:N156)</f>
        <v>1219900</v>
      </c>
      <c r="O157" s="58">
        <f>SUM(O146:O155)/10</f>
        <v>550</v>
      </c>
      <c r="P157" s="119" t="s">
        <v>65</v>
      </c>
      <c r="Q157" s="119">
        <v>36000</v>
      </c>
      <c r="R157" s="40">
        <f>SUM(R146:R156)</f>
        <v>1661</v>
      </c>
      <c r="S157" s="6"/>
      <c r="T157" s="6"/>
    </row>
    <row r="158" spans="1:24" x14ac:dyDescent="0.3">
      <c r="A158" s="6"/>
      <c r="B158" s="41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3"/>
      <c r="N158" s="6"/>
      <c r="O158" s="5"/>
      <c r="P158" s="8"/>
      <c r="Q158" s="8"/>
      <c r="R158" s="6"/>
      <c r="S158" s="6"/>
      <c r="T158" s="6"/>
    </row>
    <row r="160" spans="1:24" x14ac:dyDescent="0.3">
      <c r="A160" s="16" t="s">
        <v>46</v>
      </c>
      <c r="G160" s="18"/>
      <c r="M160" s="102"/>
      <c r="N160" s="71"/>
      <c r="O160" s="419" t="str">
        <f>O117</f>
        <v>Kota Padang , 31 Desember 2023</v>
      </c>
      <c r="P160" s="419"/>
      <c r="Q160" s="419"/>
      <c r="R160" s="419"/>
      <c r="S160" s="419"/>
      <c r="T160" s="419"/>
    </row>
    <row r="161" spans="1:20" x14ac:dyDescent="0.3">
      <c r="K161" s="71"/>
      <c r="L161" s="71"/>
      <c r="O161" s="419" t="s">
        <v>2</v>
      </c>
      <c r="P161" s="419"/>
      <c r="Q161" s="419"/>
      <c r="R161" s="419"/>
      <c r="S161" s="419"/>
      <c r="T161" s="419"/>
    </row>
    <row r="162" spans="1:20" x14ac:dyDescent="0.3">
      <c r="L162" s="71"/>
      <c r="M162" s="71"/>
    </row>
    <row r="163" spans="1:20" x14ac:dyDescent="0.3">
      <c r="L163" s="71"/>
      <c r="M163" s="71"/>
      <c r="N163" s="71"/>
    </row>
    <row r="164" spans="1:20" x14ac:dyDescent="0.3">
      <c r="O164" s="428" t="str">
        <f>O121</f>
        <v>Agus Suprapto, SST</v>
      </c>
      <c r="P164" s="428"/>
      <c r="Q164" s="428"/>
      <c r="R164" s="428"/>
      <c r="S164" s="428"/>
      <c r="T164" s="428"/>
    </row>
    <row r="165" spans="1:20" x14ac:dyDescent="0.3">
      <c r="O165" s="419" t="str">
        <f>O122</f>
        <v>NIP. 19850807 201706 1 001</v>
      </c>
      <c r="P165" s="419"/>
      <c r="Q165" s="419"/>
      <c r="R165" s="419"/>
      <c r="S165" s="419"/>
      <c r="T165" s="419"/>
    </row>
    <row r="171" spans="1:20" x14ac:dyDescent="0.3">
      <c r="A171" s="16" t="s">
        <v>96</v>
      </c>
    </row>
    <row r="172" spans="1:20" x14ac:dyDescent="0.3">
      <c r="A172" s="441" t="s">
        <v>93</v>
      </c>
      <c r="B172" s="460"/>
      <c r="C172" s="460"/>
      <c r="D172" s="460"/>
      <c r="E172" s="460"/>
      <c r="F172" s="460"/>
      <c r="G172" s="460"/>
      <c r="H172" s="460"/>
      <c r="I172" s="460"/>
      <c r="J172" s="460"/>
      <c r="K172" s="460"/>
      <c r="L172" s="460"/>
      <c r="M172" s="460"/>
      <c r="N172" s="460"/>
      <c r="O172" s="460"/>
      <c r="P172" s="460"/>
      <c r="Q172" s="460"/>
      <c r="R172" s="460"/>
      <c r="S172" s="460"/>
      <c r="T172" s="447"/>
    </row>
    <row r="173" spans="1:20" x14ac:dyDescent="0.3">
      <c r="A173" s="444" t="s">
        <v>4</v>
      </c>
      <c r="B173" s="461"/>
      <c r="C173" s="461"/>
      <c r="D173" s="461"/>
      <c r="E173" s="461"/>
      <c r="F173" s="461"/>
      <c r="G173" s="461"/>
      <c r="H173" s="461"/>
      <c r="I173" s="461"/>
      <c r="J173" s="461"/>
      <c r="K173" s="461"/>
      <c r="L173" s="461"/>
      <c r="M173" s="461"/>
      <c r="N173" s="461"/>
      <c r="O173" s="461"/>
      <c r="P173" s="461"/>
      <c r="Q173" s="461"/>
      <c r="R173" s="461"/>
      <c r="S173" s="461"/>
      <c r="T173" s="445"/>
    </row>
    <row r="174" spans="1:20" x14ac:dyDescent="0.3">
      <c r="N174" s="18"/>
    </row>
    <row r="175" spans="1:20" x14ac:dyDescent="0.3">
      <c r="A175" s="19" t="s">
        <v>5</v>
      </c>
      <c r="B175" s="19"/>
      <c r="C175" s="19" t="s">
        <v>79</v>
      </c>
      <c r="D175" s="19"/>
      <c r="L175" s="20"/>
      <c r="N175" s="20"/>
      <c r="Q175" s="70" t="s">
        <v>42</v>
      </c>
      <c r="S175" s="16" t="str">
        <f>S133</f>
        <v>: 2023</v>
      </c>
    </row>
    <row r="176" spans="1:20" x14ac:dyDescent="0.3">
      <c r="A176" s="16" t="s">
        <v>9</v>
      </c>
      <c r="C176" s="16" t="str">
        <f>C134</f>
        <v>: KOTA PADANG</v>
      </c>
      <c r="Q176" s="70" t="s">
        <v>43</v>
      </c>
      <c r="S176" s="16" t="s">
        <v>45</v>
      </c>
    </row>
    <row r="177" spans="1:20" x14ac:dyDescent="0.3">
      <c r="A177" s="16" t="s">
        <v>6</v>
      </c>
      <c r="C177" s="16" t="s">
        <v>99</v>
      </c>
      <c r="Q177" s="70" t="s">
        <v>44</v>
      </c>
      <c r="S177" s="16" t="str">
        <f>S135</f>
        <v>: IV ( Empat )</v>
      </c>
    </row>
    <row r="178" spans="1:20" x14ac:dyDescent="0.3">
      <c r="A178" s="16" t="s">
        <v>7</v>
      </c>
      <c r="C178" s="16" t="s">
        <v>41</v>
      </c>
    </row>
    <row r="180" spans="1:20" x14ac:dyDescent="0.3">
      <c r="A180" s="424" t="s">
        <v>8</v>
      </c>
      <c r="B180" s="424" t="s">
        <v>91</v>
      </c>
      <c r="C180" s="22" t="s">
        <v>10</v>
      </c>
      <c r="D180" s="433" t="s">
        <v>15</v>
      </c>
      <c r="E180" s="422"/>
      <c r="F180" s="422"/>
      <c r="G180" s="422"/>
      <c r="H180" s="422"/>
      <c r="I180" s="422"/>
      <c r="J180" s="422"/>
      <c r="K180" s="423"/>
      <c r="L180" s="431" t="s">
        <v>28</v>
      </c>
      <c r="M180" s="432"/>
      <c r="N180" s="431" t="s">
        <v>28</v>
      </c>
      <c r="O180" s="432"/>
      <c r="P180" s="22"/>
      <c r="Q180" s="381"/>
      <c r="R180" s="421" t="s">
        <v>35</v>
      </c>
      <c r="S180" s="427"/>
      <c r="T180" s="424" t="s">
        <v>39</v>
      </c>
    </row>
    <row r="181" spans="1:20" x14ac:dyDescent="0.3">
      <c r="A181" s="425"/>
      <c r="B181" s="425"/>
      <c r="C181" s="24" t="s">
        <v>11</v>
      </c>
      <c r="D181" s="421" t="s">
        <v>16</v>
      </c>
      <c r="E181" s="422"/>
      <c r="F181" s="422"/>
      <c r="G181" s="423"/>
      <c r="H181" s="433" t="s">
        <v>23</v>
      </c>
      <c r="I181" s="422"/>
      <c r="J181" s="422"/>
      <c r="K181" s="423"/>
      <c r="L181" s="434" t="s">
        <v>29</v>
      </c>
      <c r="M181" s="435"/>
      <c r="N181" s="434" t="s">
        <v>29</v>
      </c>
      <c r="O181" s="435"/>
      <c r="P181" s="24"/>
      <c r="Q181" s="26" t="s">
        <v>416</v>
      </c>
      <c r="R181" s="429" t="s">
        <v>36</v>
      </c>
      <c r="S181" s="430"/>
      <c r="T181" s="425"/>
    </row>
    <row r="182" spans="1:20" x14ac:dyDescent="0.3">
      <c r="A182" s="425"/>
      <c r="B182" s="425"/>
      <c r="C182" s="26" t="s">
        <v>12</v>
      </c>
      <c r="D182" s="23"/>
      <c r="E182" s="27"/>
      <c r="F182" s="23"/>
      <c r="G182" s="23"/>
      <c r="H182" s="23"/>
      <c r="I182" s="23"/>
      <c r="J182" s="23"/>
      <c r="K182" s="23"/>
      <c r="L182" s="421" t="s">
        <v>30</v>
      </c>
      <c r="M182" s="427"/>
      <c r="N182" s="421" t="s">
        <v>30</v>
      </c>
      <c r="O182" s="427"/>
      <c r="P182" s="24" t="s">
        <v>34</v>
      </c>
      <c r="Q182" s="24" t="s">
        <v>417</v>
      </c>
      <c r="R182" s="22"/>
      <c r="S182" s="22"/>
      <c r="T182" s="425"/>
    </row>
    <row r="183" spans="1:20" x14ac:dyDescent="0.3">
      <c r="A183" s="425"/>
      <c r="B183" s="425"/>
      <c r="C183" s="26" t="s">
        <v>13</v>
      </c>
      <c r="D183" s="24" t="s">
        <v>17</v>
      </c>
      <c r="E183" s="28" t="s">
        <v>17</v>
      </c>
      <c r="F183" s="24" t="s">
        <v>20</v>
      </c>
      <c r="G183" s="24" t="s">
        <v>22</v>
      </c>
      <c r="H183" s="24" t="s">
        <v>24</v>
      </c>
      <c r="I183" s="24" t="s">
        <v>25</v>
      </c>
      <c r="J183" s="24" t="s">
        <v>26</v>
      </c>
      <c r="K183" s="24" t="s">
        <v>22</v>
      </c>
      <c r="L183" s="429" t="s">
        <v>14</v>
      </c>
      <c r="M183" s="430"/>
      <c r="N183" s="429" t="s">
        <v>33</v>
      </c>
      <c r="O183" s="430"/>
      <c r="P183" s="24" t="s">
        <v>28</v>
      </c>
      <c r="Q183" s="24" t="s">
        <v>418</v>
      </c>
      <c r="R183" s="24" t="s">
        <v>37</v>
      </c>
      <c r="S183" s="24" t="s">
        <v>38</v>
      </c>
      <c r="T183" s="425"/>
    </row>
    <row r="184" spans="1:20" x14ac:dyDescent="0.3">
      <c r="A184" s="425"/>
      <c r="B184" s="425"/>
      <c r="C184" s="26" t="s">
        <v>14</v>
      </c>
      <c r="D184" s="24" t="s">
        <v>18</v>
      </c>
      <c r="E184" s="28" t="s">
        <v>19</v>
      </c>
      <c r="F184" s="24" t="s">
        <v>21</v>
      </c>
      <c r="G184" s="24"/>
      <c r="H184" s="24"/>
      <c r="I184" s="24"/>
      <c r="J184" s="24" t="s">
        <v>27</v>
      </c>
      <c r="K184" s="24"/>
      <c r="L184" s="22" t="s">
        <v>22</v>
      </c>
      <c r="M184" s="22" t="s">
        <v>31</v>
      </c>
      <c r="N184" s="22" t="s">
        <v>22</v>
      </c>
      <c r="O184" s="114" t="s">
        <v>31</v>
      </c>
      <c r="P184" s="24"/>
      <c r="Q184" s="24"/>
      <c r="R184" s="25"/>
      <c r="S184" s="25"/>
      <c r="T184" s="425"/>
    </row>
    <row r="185" spans="1:20" ht="20.100000000000001" customHeight="1" x14ac:dyDescent="0.3">
      <c r="A185" s="426"/>
      <c r="B185" s="426"/>
      <c r="C185" s="29"/>
      <c r="D185" s="30"/>
      <c r="E185" s="31"/>
      <c r="F185" s="30"/>
      <c r="G185" s="30"/>
      <c r="H185" s="30"/>
      <c r="I185" s="30"/>
      <c r="J185" s="30"/>
      <c r="K185" s="30"/>
      <c r="L185" s="32" t="s">
        <v>29</v>
      </c>
      <c r="M185" s="33" t="s">
        <v>32</v>
      </c>
      <c r="N185" s="32" t="s">
        <v>29</v>
      </c>
      <c r="O185" s="278" t="s">
        <v>32</v>
      </c>
      <c r="P185" s="33"/>
      <c r="Q185" s="33"/>
      <c r="R185" s="30"/>
      <c r="S185" s="30"/>
      <c r="T185" s="426"/>
    </row>
    <row r="186" spans="1:20" x14ac:dyDescent="0.3">
      <c r="A186" s="8">
        <v>1</v>
      </c>
      <c r="B186" s="8">
        <v>2</v>
      </c>
      <c r="C186" s="8">
        <v>3</v>
      </c>
      <c r="D186" s="8">
        <v>4</v>
      </c>
      <c r="E186" s="8">
        <v>5</v>
      </c>
      <c r="F186" s="8">
        <v>6</v>
      </c>
      <c r="G186" s="8" t="s">
        <v>0</v>
      </c>
      <c r="H186" s="8">
        <v>8</v>
      </c>
      <c r="I186" s="8">
        <v>9</v>
      </c>
      <c r="J186" s="8">
        <v>10</v>
      </c>
      <c r="K186" s="8" t="s">
        <v>1</v>
      </c>
      <c r="L186" s="8">
        <v>12</v>
      </c>
      <c r="M186" s="8">
        <v>13</v>
      </c>
      <c r="N186" s="8">
        <v>14</v>
      </c>
      <c r="O186" s="72">
        <v>15</v>
      </c>
      <c r="P186" s="8">
        <v>16</v>
      </c>
      <c r="Q186" s="8"/>
      <c r="R186" s="8">
        <v>17</v>
      </c>
      <c r="S186" s="8">
        <v>18</v>
      </c>
      <c r="T186" s="8">
        <v>19</v>
      </c>
    </row>
    <row r="187" spans="1:20" x14ac:dyDescent="0.3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9"/>
      <c r="P187" s="8"/>
      <c r="Q187" s="8"/>
      <c r="R187" s="6"/>
      <c r="S187" s="6"/>
      <c r="T187" s="6"/>
    </row>
    <row r="188" spans="1:20" x14ac:dyDescent="0.3">
      <c r="A188" s="8">
        <v>1</v>
      </c>
      <c r="B188" s="67" t="s">
        <v>266</v>
      </c>
      <c r="C188" s="133">
        <v>2</v>
      </c>
      <c r="D188" s="3">
        <v>0</v>
      </c>
      <c r="E188" s="13">
        <v>0</v>
      </c>
      <c r="F188" s="3">
        <v>0</v>
      </c>
      <c r="G188" s="13">
        <f t="shared" ref="G188:G197" si="19">C188+E188-F188</f>
        <v>2</v>
      </c>
      <c r="H188" s="13">
        <v>0</v>
      </c>
      <c r="I188" s="13">
        <v>2</v>
      </c>
      <c r="J188" s="13">
        <v>0</v>
      </c>
      <c r="K188" s="13">
        <f>H188+I188+J188</f>
        <v>2</v>
      </c>
      <c r="L188" s="13">
        <v>1200</v>
      </c>
      <c r="M188" s="66">
        <v>600</v>
      </c>
      <c r="N188" s="13">
        <f>I188*O188</f>
        <v>1100</v>
      </c>
      <c r="O188" s="66">
        <v>550</v>
      </c>
      <c r="P188" s="8" t="s">
        <v>66</v>
      </c>
      <c r="Q188" s="8">
        <v>18000</v>
      </c>
      <c r="R188" s="13">
        <v>4</v>
      </c>
      <c r="S188" s="6"/>
      <c r="T188" s="6"/>
    </row>
    <row r="189" spans="1:20" x14ac:dyDescent="0.3">
      <c r="A189" s="8">
        <v>2</v>
      </c>
      <c r="B189" s="67" t="s">
        <v>267</v>
      </c>
      <c r="C189" s="13">
        <v>3</v>
      </c>
      <c r="D189" s="3">
        <v>0</v>
      </c>
      <c r="E189" s="3">
        <v>0</v>
      </c>
      <c r="F189" s="3">
        <v>0</v>
      </c>
      <c r="G189" s="13">
        <f t="shared" si="19"/>
        <v>3</v>
      </c>
      <c r="H189" s="13">
        <v>0</v>
      </c>
      <c r="I189" s="13">
        <v>3</v>
      </c>
      <c r="J189" s="13">
        <v>0</v>
      </c>
      <c r="K189" s="13">
        <f t="shared" ref="K189:K197" si="20">H189+I189+J189</f>
        <v>3</v>
      </c>
      <c r="L189" s="13">
        <v>1950</v>
      </c>
      <c r="M189" s="66">
        <v>650</v>
      </c>
      <c r="N189" s="13">
        <f t="shared" ref="N189:N197" si="21">I189*O189</f>
        <v>1650</v>
      </c>
      <c r="O189" s="66">
        <v>550</v>
      </c>
      <c r="P189" s="8" t="s">
        <v>66</v>
      </c>
      <c r="Q189" s="8">
        <v>18000</v>
      </c>
      <c r="R189" s="13">
        <v>6</v>
      </c>
      <c r="S189" s="6"/>
      <c r="T189" s="6"/>
    </row>
    <row r="190" spans="1:20" x14ac:dyDescent="0.3">
      <c r="A190" s="8">
        <v>3</v>
      </c>
      <c r="B190" s="67" t="s">
        <v>268</v>
      </c>
      <c r="C190" s="13">
        <v>2</v>
      </c>
      <c r="D190" s="3">
        <v>0</v>
      </c>
      <c r="E190" s="13">
        <v>0</v>
      </c>
      <c r="F190" s="3">
        <v>0</v>
      </c>
      <c r="G190" s="13">
        <f t="shared" si="19"/>
        <v>2</v>
      </c>
      <c r="H190" s="13">
        <v>0</v>
      </c>
      <c r="I190" s="13">
        <v>2</v>
      </c>
      <c r="J190" s="3">
        <v>0</v>
      </c>
      <c r="K190" s="13">
        <f t="shared" si="20"/>
        <v>2</v>
      </c>
      <c r="L190" s="13">
        <v>1240</v>
      </c>
      <c r="M190" s="66">
        <v>620</v>
      </c>
      <c r="N190" s="13">
        <f t="shared" si="21"/>
        <v>1100</v>
      </c>
      <c r="O190" s="66">
        <v>550</v>
      </c>
      <c r="P190" s="8" t="s">
        <v>66</v>
      </c>
      <c r="Q190" s="8">
        <v>18000</v>
      </c>
      <c r="R190" s="13">
        <v>4</v>
      </c>
      <c r="S190" s="6"/>
      <c r="T190" s="6"/>
    </row>
    <row r="191" spans="1:20" x14ac:dyDescent="0.3">
      <c r="A191" s="8">
        <v>4</v>
      </c>
      <c r="B191" s="138" t="s">
        <v>269</v>
      </c>
      <c r="C191" s="135">
        <v>3</v>
      </c>
      <c r="D191" s="3">
        <v>0</v>
      </c>
      <c r="E191" s="3">
        <v>0</v>
      </c>
      <c r="F191" s="64">
        <v>0</v>
      </c>
      <c r="G191" s="36">
        <f t="shared" si="19"/>
        <v>3</v>
      </c>
      <c r="H191" s="36">
        <v>0</v>
      </c>
      <c r="I191" s="13">
        <v>3</v>
      </c>
      <c r="J191" s="3">
        <v>0</v>
      </c>
      <c r="K191" s="36">
        <f t="shared" si="20"/>
        <v>3</v>
      </c>
      <c r="L191" s="13">
        <v>1860</v>
      </c>
      <c r="M191" s="66">
        <v>620</v>
      </c>
      <c r="N191" s="13">
        <f t="shared" si="21"/>
        <v>1650</v>
      </c>
      <c r="O191" s="66">
        <v>550</v>
      </c>
      <c r="P191" s="8" t="s">
        <v>66</v>
      </c>
      <c r="Q191" s="8">
        <v>18000</v>
      </c>
      <c r="R191" s="6">
        <v>5</v>
      </c>
      <c r="S191" s="6"/>
      <c r="T191" s="6"/>
    </row>
    <row r="192" spans="1:20" x14ac:dyDescent="0.3">
      <c r="A192" s="8">
        <v>5</v>
      </c>
      <c r="B192" s="67" t="s">
        <v>270</v>
      </c>
      <c r="C192" s="13">
        <v>2</v>
      </c>
      <c r="D192" s="3">
        <v>0</v>
      </c>
      <c r="E192" s="3">
        <v>0</v>
      </c>
      <c r="F192" s="3">
        <v>0</v>
      </c>
      <c r="G192" s="13">
        <f t="shared" si="19"/>
        <v>2</v>
      </c>
      <c r="H192" s="13">
        <v>0</v>
      </c>
      <c r="I192" s="13">
        <v>2</v>
      </c>
      <c r="J192" s="3">
        <v>0</v>
      </c>
      <c r="K192" s="13">
        <f t="shared" si="20"/>
        <v>2</v>
      </c>
      <c r="L192" s="13">
        <v>1300</v>
      </c>
      <c r="M192" s="66">
        <v>650</v>
      </c>
      <c r="N192" s="13">
        <f t="shared" si="21"/>
        <v>1100</v>
      </c>
      <c r="O192" s="66">
        <v>550</v>
      </c>
      <c r="P192" s="8" t="s">
        <v>66</v>
      </c>
      <c r="Q192" s="8">
        <v>18000</v>
      </c>
      <c r="R192" s="6">
        <v>3</v>
      </c>
      <c r="S192" s="6"/>
      <c r="T192" s="6"/>
    </row>
    <row r="193" spans="1:20" x14ac:dyDescent="0.3">
      <c r="A193" s="8">
        <v>6</v>
      </c>
      <c r="B193" s="67" t="s">
        <v>271</v>
      </c>
      <c r="C193" s="135">
        <v>1.5</v>
      </c>
      <c r="D193" s="3">
        <v>0</v>
      </c>
      <c r="E193" s="3">
        <v>0</v>
      </c>
      <c r="F193" s="64">
        <v>0</v>
      </c>
      <c r="G193" s="36">
        <f t="shared" si="19"/>
        <v>1.5</v>
      </c>
      <c r="H193" s="36">
        <v>0</v>
      </c>
      <c r="I193" s="36">
        <v>1.5</v>
      </c>
      <c r="J193" s="13">
        <v>0</v>
      </c>
      <c r="K193" s="36">
        <f t="shared" si="20"/>
        <v>1.5</v>
      </c>
      <c r="L193" s="13">
        <v>900</v>
      </c>
      <c r="M193" s="66">
        <v>600</v>
      </c>
      <c r="N193" s="13">
        <f t="shared" si="21"/>
        <v>825</v>
      </c>
      <c r="O193" s="66">
        <v>550</v>
      </c>
      <c r="P193" s="8" t="s">
        <v>66</v>
      </c>
      <c r="Q193" s="8">
        <v>18000</v>
      </c>
      <c r="R193" s="6">
        <v>3</v>
      </c>
      <c r="S193" s="6"/>
      <c r="T193" s="6"/>
    </row>
    <row r="194" spans="1:20" x14ac:dyDescent="0.3">
      <c r="A194" s="8">
        <v>7</v>
      </c>
      <c r="B194" s="67" t="s">
        <v>272</v>
      </c>
      <c r="C194" s="36">
        <v>0.5</v>
      </c>
      <c r="D194" s="3">
        <v>0</v>
      </c>
      <c r="E194" s="3">
        <v>0</v>
      </c>
      <c r="F194" s="64">
        <v>0</v>
      </c>
      <c r="G194" s="36">
        <f t="shared" si="19"/>
        <v>0.5</v>
      </c>
      <c r="H194" s="36">
        <v>0</v>
      </c>
      <c r="I194" s="36">
        <v>0.5</v>
      </c>
      <c r="J194" s="13">
        <v>0</v>
      </c>
      <c r="K194" s="36">
        <f t="shared" si="20"/>
        <v>0.5</v>
      </c>
      <c r="L194" s="13">
        <v>300</v>
      </c>
      <c r="M194" s="66">
        <v>600</v>
      </c>
      <c r="N194" s="13">
        <f t="shared" si="21"/>
        <v>275</v>
      </c>
      <c r="O194" s="66">
        <v>550</v>
      </c>
      <c r="P194" s="8" t="s">
        <v>66</v>
      </c>
      <c r="Q194" s="8">
        <v>18000</v>
      </c>
      <c r="R194" s="6">
        <v>2</v>
      </c>
      <c r="S194" s="6"/>
      <c r="T194" s="6"/>
    </row>
    <row r="195" spans="1:20" x14ac:dyDescent="0.3">
      <c r="A195" s="8">
        <v>8</v>
      </c>
      <c r="B195" s="67" t="s">
        <v>273</v>
      </c>
      <c r="C195" s="13">
        <v>1</v>
      </c>
      <c r="D195" s="3">
        <v>0</v>
      </c>
      <c r="E195" s="3">
        <v>0</v>
      </c>
      <c r="F195" s="3">
        <v>0</v>
      </c>
      <c r="G195" s="13">
        <f t="shared" si="19"/>
        <v>1</v>
      </c>
      <c r="H195" s="13">
        <v>0</v>
      </c>
      <c r="I195" s="13">
        <v>1</v>
      </c>
      <c r="J195" s="3">
        <v>0</v>
      </c>
      <c r="K195" s="13">
        <f t="shared" si="20"/>
        <v>1</v>
      </c>
      <c r="L195" s="13">
        <v>650</v>
      </c>
      <c r="M195" s="66">
        <v>650</v>
      </c>
      <c r="N195" s="13">
        <f t="shared" si="21"/>
        <v>550</v>
      </c>
      <c r="O195" s="66">
        <v>550</v>
      </c>
      <c r="P195" s="8" t="s">
        <v>66</v>
      </c>
      <c r="Q195" s="8">
        <v>18000</v>
      </c>
      <c r="R195" s="6">
        <v>1</v>
      </c>
      <c r="S195" s="6"/>
      <c r="T195" s="6"/>
    </row>
    <row r="196" spans="1:20" x14ac:dyDescent="0.3">
      <c r="A196" s="8">
        <v>9</v>
      </c>
      <c r="B196" s="67" t="s">
        <v>274</v>
      </c>
      <c r="C196" s="36">
        <v>2</v>
      </c>
      <c r="D196" s="3">
        <v>0</v>
      </c>
      <c r="E196" s="3">
        <v>0</v>
      </c>
      <c r="F196" s="64">
        <v>0</v>
      </c>
      <c r="G196" s="36">
        <f t="shared" si="19"/>
        <v>2</v>
      </c>
      <c r="H196" s="36">
        <v>0</v>
      </c>
      <c r="I196" s="13">
        <v>2</v>
      </c>
      <c r="J196" s="3">
        <v>0</v>
      </c>
      <c r="K196" s="36">
        <f t="shared" si="20"/>
        <v>2</v>
      </c>
      <c r="L196" s="13">
        <v>1300</v>
      </c>
      <c r="M196" s="66">
        <v>650</v>
      </c>
      <c r="N196" s="13">
        <f t="shared" si="21"/>
        <v>1100</v>
      </c>
      <c r="O196" s="66">
        <v>550</v>
      </c>
      <c r="P196" s="8" t="s">
        <v>66</v>
      </c>
      <c r="Q196" s="8">
        <v>18000</v>
      </c>
      <c r="R196" s="6">
        <v>2</v>
      </c>
      <c r="S196" s="6"/>
      <c r="T196" s="6"/>
    </row>
    <row r="197" spans="1:20" x14ac:dyDescent="0.3">
      <c r="A197" s="8">
        <v>10</v>
      </c>
      <c r="B197" s="67" t="s">
        <v>275</v>
      </c>
      <c r="C197" s="13">
        <v>5</v>
      </c>
      <c r="D197" s="3">
        <v>0</v>
      </c>
      <c r="E197" s="3">
        <v>0</v>
      </c>
      <c r="F197" s="3">
        <v>0</v>
      </c>
      <c r="G197" s="13">
        <f t="shared" si="19"/>
        <v>5</v>
      </c>
      <c r="H197" s="13">
        <v>0</v>
      </c>
      <c r="I197" s="13">
        <v>5</v>
      </c>
      <c r="J197" s="3">
        <v>0</v>
      </c>
      <c r="K197" s="13">
        <f t="shared" si="20"/>
        <v>5</v>
      </c>
      <c r="L197" s="13">
        <v>3000</v>
      </c>
      <c r="M197" s="66">
        <v>600</v>
      </c>
      <c r="N197" s="13">
        <f t="shared" si="21"/>
        <v>2750</v>
      </c>
      <c r="O197" s="66">
        <v>550</v>
      </c>
      <c r="P197" s="8" t="s">
        <v>66</v>
      </c>
      <c r="Q197" s="8">
        <v>18000</v>
      </c>
      <c r="R197" s="6">
        <v>5</v>
      </c>
      <c r="S197" s="6"/>
      <c r="T197" s="6"/>
    </row>
    <row r="198" spans="1:20" x14ac:dyDescent="0.3">
      <c r="A198" s="8"/>
      <c r="B198" s="67"/>
      <c r="C198" s="6"/>
      <c r="D198" s="6"/>
      <c r="E198" s="6"/>
      <c r="F198" s="6"/>
      <c r="G198" s="6"/>
      <c r="H198" s="6"/>
      <c r="I198" s="6"/>
      <c r="J198" s="6"/>
      <c r="K198" s="6"/>
      <c r="L198" s="13">
        <f>I198*M198</f>
        <v>0</v>
      </c>
      <c r="M198" s="6"/>
      <c r="N198" s="6"/>
      <c r="O198" s="66"/>
      <c r="P198" s="8"/>
      <c r="Q198" s="8"/>
      <c r="R198" s="6"/>
      <c r="S198" s="6"/>
      <c r="T198" s="6"/>
    </row>
    <row r="199" spans="1:20" x14ac:dyDescent="0.3">
      <c r="A199" s="6"/>
      <c r="B199" s="41" t="s">
        <v>3</v>
      </c>
      <c r="C199" s="7">
        <f t="shared" ref="C199:J199" si="22">SUM(C188:C198)</f>
        <v>22</v>
      </c>
      <c r="D199" s="7">
        <f t="shared" si="22"/>
        <v>0</v>
      </c>
      <c r="E199" s="7">
        <f t="shared" si="22"/>
        <v>0</v>
      </c>
      <c r="F199" s="7">
        <f t="shared" si="22"/>
        <v>0</v>
      </c>
      <c r="G199" s="7">
        <f t="shared" si="22"/>
        <v>22</v>
      </c>
      <c r="H199" s="7">
        <f t="shared" si="22"/>
        <v>0</v>
      </c>
      <c r="I199" s="7">
        <f t="shared" si="22"/>
        <v>22</v>
      </c>
      <c r="J199" s="7">
        <f t="shared" si="22"/>
        <v>0</v>
      </c>
      <c r="K199" s="7">
        <f>SUM(K188:K198)</f>
        <v>22</v>
      </c>
      <c r="L199" s="13">
        <f>SUM(L188:L197)</f>
        <v>13700</v>
      </c>
      <c r="M199" s="6">
        <f>SUM(M188:M197)/10</f>
        <v>624</v>
      </c>
      <c r="N199" s="13">
        <f>SUM(N188:N198)</f>
        <v>12100</v>
      </c>
      <c r="O199" s="99">
        <f>SUM(O188:O197)/10</f>
        <v>550</v>
      </c>
      <c r="P199" s="8" t="s">
        <v>66</v>
      </c>
      <c r="Q199" s="8">
        <v>18000</v>
      </c>
      <c r="R199" s="13">
        <f>SUM(R188:R198)</f>
        <v>35</v>
      </c>
      <c r="S199" s="6"/>
      <c r="T199" s="6"/>
    </row>
    <row r="200" spans="1:20" x14ac:dyDescent="0.3">
      <c r="A200" s="6"/>
      <c r="B200" s="41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6"/>
      <c r="P200" s="8"/>
      <c r="Q200" s="8"/>
      <c r="R200" s="6"/>
      <c r="S200" s="6"/>
      <c r="T200" s="6"/>
    </row>
    <row r="202" spans="1:20" x14ac:dyDescent="0.3">
      <c r="A202" s="16" t="s">
        <v>46</v>
      </c>
      <c r="O202" s="419" t="str">
        <f>O160</f>
        <v>Kota Padang , 31 Desember 2023</v>
      </c>
      <c r="P202" s="419"/>
      <c r="Q202" s="419"/>
      <c r="R202" s="419"/>
      <c r="S202" s="419"/>
      <c r="T202" s="419"/>
    </row>
    <row r="203" spans="1:20" x14ac:dyDescent="0.3">
      <c r="O203" s="419" t="s">
        <v>2</v>
      </c>
      <c r="P203" s="419"/>
      <c r="Q203" s="419"/>
      <c r="R203" s="419"/>
      <c r="S203" s="419"/>
      <c r="T203" s="419"/>
    </row>
    <row r="206" spans="1:20" x14ac:dyDescent="0.3">
      <c r="O206" s="428" t="str">
        <f>O164</f>
        <v>Agus Suprapto, SST</v>
      </c>
      <c r="P206" s="428"/>
      <c r="Q206" s="428"/>
      <c r="R206" s="428"/>
      <c r="S206" s="428"/>
      <c r="T206" s="428"/>
    </row>
    <row r="207" spans="1:20" x14ac:dyDescent="0.3">
      <c r="O207" s="419" t="str">
        <f>O165</f>
        <v>NIP. 19850807 201706 1 001</v>
      </c>
      <c r="P207" s="419"/>
      <c r="Q207" s="419"/>
      <c r="R207" s="419"/>
      <c r="S207" s="419"/>
      <c r="T207" s="419"/>
    </row>
    <row r="208" spans="1:20" x14ac:dyDescent="0.3">
      <c r="O208" s="281"/>
      <c r="R208" s="70"/>
      <c r="S208" s="70"/>
      <c r="T208" s="70"/>
    </row>
    <row r="209" spans="1:20" x14ac:dyDescent="0.3">
      <c r="O209" s="281"/>
      <c r="R209" s="70"/>
      <c r="S209" s="70"/>
      <c r="T209" s="70"/>
    </row>
    <row r="210" spans="1:20" x14ac:dyDescent="0.3">
      <c r="O210" s="281"/>
      <c r="R210" s="70"/>
      <c r="S210" s="70"/>
      <c r="T210" s="70"/>
    </row>
    <row r="211" spans="1:20" x14ac:dyDescent="0.3">
      <c r="O211" s="281"/>
      <c r="R211" s="70"/>
      <c r="S211" s="70"/>
      <c r="T211" s="70"/>
    </row>
    <row r="212" spans="1:20" x14ac:dyDescent="0.3">
      <c r="O212" s="281"/>
      <c r="R212" s="70"/>
      <c r="S212" s="70"/>
      <c r="T212" s="70"/>
    </row>
    <row r="213" spans="1:20" x14ac:dyDescent="0.3">
      <c r="A213" s="16" t="s">
        <v>96</v>
      </c>
    </row>
    <row r="214" spans="1:20" x14ac:dyDescent="0.3">
      <c r="L214" s="17"/>
    </row>
    <row r="215" spans="1:20" x14ac:dyDescent="0.3">
      <c r="A215" s="441" t="s">
        <v>93</v>
      </c>
      <c r="B215" s="460"/>
      <c r="C215" s="460"/>
      <c r="D215" s="460"/>
      <c r="E215" s="460"/>
      <c r="F215" s="460"/>
      <c r="G215" s="460"/>
      <c r="H215" s="460"/>
      <c r="I215" s="460"/>
      <c r="J215" s="460"/>
      <c r="K215" s="460"/>
      <c r="L215" s="460"/>
      <c r="M215" s="460"/>
      <c r="N215" s="460"/>
      <c r="O215" s="460"/>
      <c r="P215" s="460"/>
      <c r="Q215" s="460"/>
      <c r="R215" s="460"/>
      <c r="S215" s="460"/>
      <c r="T215" s="447"/>
    </row>
    <row r="216" spans="1:20" x14ac:dyDescent="0.3">
      <c r="A216" s="444" t="s">
        <v>4</v>
      </c>
      <c r="B216" s="461"/>
      <c r="C216" s="461"/>
      <c r="D216" s="461"/>
      <c r="E216" s="461"/>
      <c r="F216" s="461"/>
      <c r="G216" s="461"/>
      <c r="H216" s="461"/>
      <c r="I216" s="461"/>
      <c r="J216" s="461"/>
      <c r="K216" s="461"/>
      <c r="L216" s="461"/>
      <c r="M216" s="461"/>
      <c r="N216" s="461"/>
      <c r="O216" s="461"/>
      <c r="P216" s="461"/>
      <c r="Q216" s="461"/>
      <c r="R216" s="461"/>
      <c r="S216" s="461"/>
      <c r="T216" s="445"/>
    </row>
    <row r="217" spans="1:20" ht="15" customHeight="1" x14ac:dyDescent="0.3">
      <c r="N217" s="18"/>
    </row>
    <row r="218" spans="1:20" ht="15" customHeight="1" x14ac:dyDescent="0.3">
      <c r="A218" s="19" t="s">
        <v>5</v>
      </c>
      <c r="B218" s="19"/>
      <c r="C218" s="19" t="s">
        <v>80</v>
      </c>
      <c r="D218" s="19"/>
      <c r="L218" s="20"/>
      <c r="N218" s="20"/>
      <c r="Q218" s="70" t="s">
        <v>42</v>
      </c>
      <c r="S218" s="16" t="str">
        <f>S175</f>
        <v>: 2023</v>
      </c>
    </row>
    <row r="219" spans="1:20" ht="15" customHeight="1" x14ac:dyDescent="0.3">
      <c r="A219" s="16" t="s">
        <v>9</v>
      </c>
      <c r="C219" s="16" t="str">
        <f>C176</f>
        <v>: KOTA PADANG</v>
      </c>
      <c r="Q219" s="70" t="s">
        <v>43</v>
      </c>
      <c r="S219" s="16" t="s">
        <v>45</v>
      </c>
    </row>
    <row r="220" spans="1:20" ht="15" customHeight="1" x14ac:dyDescent="0.3">
      <c r="A220" s="16" t="s">
        <v>6</v>
      </c>
      <c r="C220" s="16" t="s">
        <v>99</v>
      </c>
      <c r="Q220" s="70" t="s">
        <v>44</v>
      </c>
      <c r="S220" s="16" t="str">
        <f>S177</f>
        <v>: IV ( Empat )</v>
      </c>
    </row>
    <row r="221" spans="1:20" ht="15" customHeight="1" x14ac:dyDescent="0.3">
      <c r="A221" s="16" t="s">
        <v>7</v>
      </c>
      <c r="C221" s="16" t="s">
        <v>41</v>
      </c>
    </row>
    <row r="222" spans="1:20" ht="15" customHeight="1" x14ac:dyDescent="0.3"/>
    <row r="223" spans="1:20" x14ac:dyDescent="0.3">
      <c r="A223" s="424" t="s">
        <v>8</v>
      </c>
      <c r="B223" s="424" t="s">
        <v>91</v>
      </c>
      <c r="C223" s="22" t="s">
        <v>10</v>
      </c>
      <c r="D223" s="433" t="s">
        <v>15</v>
      </c>
      <c r="E223" s="422"/>
      <c r="F223" s="422"/>
      <c r="G223" s="422"/>
      <c r="H223" s="422"/>
      <c r="I223" s="422"/>
      <c r="J223" s="422"/>
      <c r="K223" s="423"/>
      <c r="L223" s="431" t="s">
        <v>28</v>
      </c>
      <c r="M223" s="432"/>
      <c r="N223" s="431" t="s">
        <v>28</v>
      </c>
      <c r="O223" s="432"/>
      <c r="P223" s="22"/>
      <c r="Q223" s="381"/>
      <c r="R223" s="421" t="s">
        <v>35</v>
      </c>
      <c r="S223" s="427"/>
      <c r="T223" s="424" t="s">
        <v>39</v>
      </c>
    </row>
    <row r="224" spans="1:20" x14ac:dyDescent="0.3">
      <c r="A224" s="425"/>
      <c r="B224" s="425"/>
      <c r="C224" s="24" t="s">
        <v>11</v>
      </c>
      <c r="D224" s="421" t="s">
        <v>16</v>
      </c>
      <c r="E224" s="422"/>
      <c r="F224" s="422"/>
      <c r="G224" s="423"/>
      <c r="H224" s="433" t="s">
        <v>23</v>
      </c>
      <c r="I224" s="422"/>
      <c r="J224" s="422"/>
      <c r="K224" s="423"/>
      <c r="L224" s="434" t="s">
        <v>29</v>
      </c>
      <c r="M224" s="435"/>
      <c r="N224" s="434" t="s">
        <v>29</v>
      </c>
      <c r="O224" s="435"/>
      <c r="P224" s="24"/>
      <c r="Q224" s="26" t="s">
        <v>416</v>
      </c>
      <c r="R224" s="429" t="s">
        <v>36</v>
      </c>
      <c r="S224" s="430"/>
      <c r="T224" s="425"/>
    </row>
    <row r="225" spans="1:20" x14ac:dyDescent="0.3">
      <c r="A225" s="425"/>
      <c r="B225" s="425"/>
      <c r="C225" s="26" t="s">
        <v>12</v>
      </c>
      <c r="D225" s="23"/>
      <c r="E225" s="27"/>
      <c r="F225" s="23"/>
      <c r="G225" s="23"/>
      <c r="H225" s="23"/>
      <c r="I225" s="23"/>
      <c r="J225" s="23"/>
      <c r="K225" s="23"/>
      <c r="L225" s="421" t="s">
        <v>30</v>
      </c>
      <c r="M225" s="427"/>
      <c r="N225" s="421" t="s">
        <v>30</v>
      </c>
      <c r="O225" s="427"/>
      <c r="P225" s="24" t="s">
        <v>34</v>
      </c>
      <c r="Q225" s="24" t="s">
        <v>417</v>
      </c>
      <c r="R225" s="22"/>
      <c r="S225" s="22"/>
      <c r="T225" s="425"/>
    </row>
    <row r="226" spans="1:20" x14ac:dyDescent="0.3">
      <c r="A226" s="425"/>
      <c r="B226" s="425"/>
      <c r="C226" s="26" t="s">
        <v>13</v>
      </c>
      <c r="D226" s="24" t="s">
        <v>17</v>
      </c>
      <c r="E226" s="28" t="s">
        <v>17</v>
      </c>
      <c r="F226" s="24" t="s">
        <v>20</v>
      </c>
      <c r="G226" s="24" t="s">
        <v>22</v>
      </c>
      <c r="H226" s="24" t="s">
        <v>24</v>
      </c>
      <c r="I226" s="24" t="s">
        <v>25</v>
      </c>
      <c r="J226" s="24" t="s">
        <v>26</v>
      </c>
      <c r="K226" s="24" t="s">
        <v>22</v>
      </c>
      <c r="L226" s="429" t="s">
        <v>14</v>
      </c>
      <c r="M226" s="430"/>
      <c r="N226" s="429" t="s">
        <v>33</v>
      </c>
      <c r="O226" s="430"/>
      <c r="P226" s="24" t="s">
        <v>28</v>
      </c>
      <c r="Q226" s="24" t="s">
        <v>418</v>
      </c>
      <c r="R226" s="24" t="s">
        <v>37</v>
      </c>
      <c r="S226" s="24" t="s">
        <v>38</v>
      </c>
      <c r="T226" s="425"/>
    </row>
    <row r="227" spans="1:20" x14ac:dyDescent="0.3">
      <c r="A227" s="425"/>
      <c r="B227" s="425"/>
      <c r="C227" s="26" t="s">
        <v>14</v>
      </c>
      <c r="D227" s="24" t="s">
        <v>18</v>
      </c>
      <c r="E227" s="28" t="s">
        <v>19</v>
      </c>
      <c r="F227" s="24" t="s">
        <v>21</v>
      </c>
      <c r="G227" s="24"/>
      <c r="H227" s="24"/>
      <c r="I227" s="24"/>
      <c r="J227" s="24" t="s">
        <v>27</v>
      </c>
      <c r="K227" s="24"/>
      <c r="L227" s="22" t="s">
        <v>22</v>
      </c>
      <c r="M227" s="22" t="s">
        <v>31</v>
      </c>
      <c r="N227" s="22" t="s">
        <v>22</v>
      </c>
      <c r="O227" s="114" t="s">
        <v>31</v>
      </c>
      <c r="P227" s="24"/>
      <c r="Q227" s="24"/>
      <c r="R227" s="25"/>
      <c r="S227" s="25"/>
      <c r="T227" s="425"/>
    </row>
    <row r="228" spans="1:20" x14ac:dyDescent="0.3">
      <c r="A228" s="426"/>
      <c r="B228" s="426"/>
      <c r="C228" s="29"/>
      <c r="D228" s="30"/>
      <c r="E228" s="31"/>
      <c r="F228" s="30"/>
      <c r="G228" s="30"/>
      <c r="H228" s="30"/>
      <c r="I228" s="30"/>
      <c r="J228" s="30"/>
      <c r="K228" s="30"/>
      <c r="L228" s="32" t="s">
        <v>29</v>
      </c>
      <c r="M228" s="33" t="s">
        <v>32</v>
      </c>
      <c r="N228" s="32" t="s">
        <v>29</v>
      </c>
      <c r="O228" s="278" t="s">
        <v>32</v>
      </c>
      <c r="P228" s="33"/>
      <c r="Q228" s="33"/>
      <c r="R228" s="30"/>
      <c r="S228" s="30"/>
      <c r="T228" s="426"/>
    </row>
    <row r="229" spans="1:20" x14ac:dyDescent="0.3">
      <c r="A229" s="8">
        <v>1</v>
      </c>
      <c r="B229" s="8">
        <v>2</v>
      </c>
      <c r="C229" s="8">
        <v>3</v>
      </c>
      <c r="D229" s="8">
        <v>4</v>
      </c>
      <c r="E229" s="8">
        <v>5</v>
      </c>
      <c r="F229" s="8">
        <v>6</v>
      </c>
      <c r="G229" s="8" t="s">
        <v>0</v>
      </c>
      <c r="H229" s="8">
        <v>8</v>
      </c>
      <c r="I229" s="8">
        <v>9</v>
      </c>
      <c r="J229" s="8">
        <v>10</v>
      </c>
      <c r="K229" s="8" t="s">
        <v>1</v>
      </c>
      <c r="L229" s="8">
        <v>12</v>
      </c>
      <c r="M229" s="8">
        <v>13</v>
      </c>
      <c r="N229" s="8">
        <v>14</v>
      </c>
      <c r="O229" s="72">
        <v>15</v>
      </c>
      <c r="P229" s="8">
        <v>16</v>
      </c>
      <c r="Q229" s="8"/>
      <c r="R229" s="8">
        <v>17</v>
      </c>
      <c r="S229" s="8">
        <v>18</v>
      </c>
      <c r="T229" s="8">
        <v>19</v>
      </c>
    </row>
    <row r="230" spans="1:20" ht="20.100000000000001" customHeight="1" x14ac:dyDescent="0.3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9"/>
      <c r="P230" s="8"/>
      <c r="Q230" s="8"/>
      <c r="R230" s="6"/>
      <c r="S230" s="6"/>
      <c r="T230" s="6"/>
    </row>
    <row r="231" spans="1:20" x14ac:dyDescent="0.3">
      <c r="A231" s="8">
        <v>1</v>
      </c>
      <c r="B231" s="67" t="s">
        <v>266</v>
      </c>
      <c r="C231" s="135">
        <v>2</v>
      </c>
      <c r="D231" s="3">
        <v>0</v>
      </c>
      <c r="E231" s="3">
        <v>0</v>
      </c>
      <c r="F231" s="3">
        <v>0</v>
      </c>
      <c r="G231" s="13">
        <f t="shared" ref="G231:G240" si="23">C231+E231-F231</f>
        <v>2</v>
      </c>
      <c r="H231" s="13">
        <v>1</v>
      </c>
      <c r="I231" s="13">
        <v>1</v>
      </c>
      <c r="J231" s="13">
        <v>0</v>
      </c>
      <c r="K231" s="13">
        <f>H231+I231+J231</f>
        <v>2</v>
      </c>
      <c r="L231" s="58">
        <f>I231*M231</f>
        <v>1100</v>
      </c>
      <c r="M231" s="58">
        <v>1100</v>
      </c>
      <c r="N231" s="58">
        <f>I231*O231</f>
        <v>1100</v>
      </c>
      <c r="O231" s="58">
        <v>1100</v>
      </c>
      <c r="P231" s="8" t="s">
        <v>67</v>
      </c>
      <c r="Q231" s="8">
        <v>3000</v>
      </c>
      <c r="R231" s="58">
        <v>11</v>
      </c>
      <c r="S231" s="6"/>
      <c r="T231" s="6"/>
    </row>
    <row r="232" spans="1:20" x14ac:dyDescent="0.3">
      <c r="A232" s="8">
        <v>2</v>
      </c>
      <c r="B232" s="67" t="s">
        <v>267</v>
      </c>
      <c r="C232" s="13">
        <v>1</v>
      </c>
      <c r="D232" s="3">
        <v>0</v>
      </c>
      <c r="E232" s="3">
        <v>0</v>
      </c>
      <c r="F232" s="3">
        <v>0</v>
      </c>
      <c r="G232" s="13">
        <f t="shared" si="23"/>
        <v>1</v>
      </c>
      <c r="H232" s="36">
        <v>0.5</v>
      </c>
      <c r="I232" s="36">
        <v>0.5</v>
      </c>
      <c r="J232" s="13">
        <v>0</v>
      </c>
      <c r="K232" s="13">
        <f t="shared" ref="K232:K240" si="24">H232+I232+J232</f>
        <v>1</v>
      </c>
      <c r="L232" s="58">
        <f t="shared" ref="L232:L240" si="25">I232*M232</f>
        <v>550</v>
      </c>
      <c r="M232" s="58">
        <v>1100</v>
      </c>
      <c r="N232" s="58">
        <f t="shared" ref="N232:N239" si="26">I232*O232</f>
        <v>550</v>
      </c>
      <c r="O232" s="58">
        <v>1100</v>
      </c>
      <c r="P232" s="8" t="s">
        <v>67</v>
      </c>
      <c r="Q232" s="8">
        <v>3000</v>
      </c>
      <c r="R232" s="58">
        <v>12</v>
      </c>
      <c r="S232" s="6"/>
      <c r="T232" s="6"/>
    </row>
    <row r="233" spans="1:20" x14ac:dyDescent="0.3">
      <c r="A233" s="8">
        <v>3</v>
      </c>
      <c r="B233" s="67" t="s">
        <v>268</v>
      </c>
      <c r="C233" s="13">
        <v>1</v>
      </c>
      <c r="D233" s="3">
        <v>0</v>
      </c>
      <c r="E233" s="3">
        <v>0</v>
      </c>
      <c r="F233" s="3">
        <v>0</v>
      </c>
      <c r="G233" s="13">
        <f t="shared" si="23"/>
        <v>1</v>
      </c>
      <c r="H233" s="13">
        <v>0</v>
      </c>
      <c r="I233" s="13">
        <v>1</v>
      </c>
      <c r="J233" s="3">
        <v>0</v>
      </c>
      <c r="K233" s="13">
        <f t="shared" si="24"/>
        <v>1</v>
      </c>
      <c r="L233" s="58">
        <f t="shared" si="25"/>
        <v>1000</v>
      </c>
      <c r="M233" s="58">
        <v>1000</v>
      </c>
      <c r="N233" s="58">
        <f t="shared" si="26"/>
        <v>1000</v>
      </c>
      <c r="O233" s="58">
        <v>1000</v>
      </c>
      <c r="P233" s="8" t="s">
        <v>67</v>
      </c>
      <c r="Q233" s="8">
        <v>3000</v>
      </c>
      <c r="R233" s="58">
        <v>8</v>
      </c>
      <c r="S233" s="6"/>
      <c r="T233" s="6"/>
    </row>
    <row r="234" spans="1:20" x14ac:dyDescent="0.3">
      <c r="A234" s="8">
        <v>4</v>
      </c>
      <c r="B234" s="138" t="s">
        <v>269</v>
      </c>
      <c r="C234" s="135">
        <v>2.5</v>
      </c>
      <c r="D234" s="3">
        <v>0</v>
      </c>
      <c r="E234" s="3">
        <v>0</v>
      </c>
      <c r="F234" s="3">
        <v>0</v>
      </c>
      <c r="G234" s="36">
        <f t="shared" si="23"/>
        <v>2.5</v>
      </c>
      <c r="H234" s="36">
        <v>1</v>
      </c>
      <c r="I234" s="36">
        <v>1.5</v>
      </c>
      <c r="J234" s="3">
        <v>0</v>
      </c>
      <c r="K234" s="36">
        <f t="shared" si="24"/>
        <v>2.5</v>
      </c>
      <c r="L234" s="58">
        <f t="shared" si="25"/>
        <v>1500</v>
      </c>
      <c r="M234" s="58">
        <v>1000</v>
      </c>
      <c r="N234" s="58">
        <f t="shared" si="26"/>
        <v>1500</v>
      </c>
      <c r="O234" s="58">
        <v>1000</v>
      </c>
      <c r="P234" s="8" t="s">
        <v>67</v>
      </c>
      <c r="Q234" s="8">
        <v>3000</v>
      </c>
      <c r="R234" s="58">
        <v>10</v>
      </c>
      <c r="S234" s="6"/>
      <c r="T234" s="6"/>
    </row>
    <row r="235" spans="1:20" x14ac:dyDescent="0.3">
      <c r="A235" s="8">
        <v>5</v>
      </c>
      <c r="B235" s="67" t="s">
        <v>270</v>
      </c>
      <c r="C235" s="36">
        <v>2</v>
      </c>
      <c r="D235" s="3">
        <v>0</v>
      </c>
      <c r="E235" s="3">
        <v>0</v>
      </c>
      <c r="F235" s="3">
        <v>0</v>
      </c>
      <c r="G235" s="13">
        <f t="shared" si="23"/>
        <v>2</v>
      </c>
      <c r="H235" s="13">
        <v>1</v>
      </c>
      <c r="I235" s="13">
        <v>1</v>
      </c>
      <c r="J235" s="3">
        <v>0</v>
      </c>
      <c r="K235" s="13">
        <f t="shared" si="24"/>
        <v>2</v>
      </c>
      <c r="L235" s="58">
        <f t="shared" si="25"/>
        <v>1100</v>
      </c>
      <c r="M235" s="58">
        <v>1100</v>
      </c>
      <c r="N235" s="58">
        <f t="shared" si="26"/>
        <v>1100</v>
      </c>
      <c r="O235" s="58">
        <v>1100</v>
      </c>
      <c r="P235" s="8" t="s">
        <v>67</v>
      </c>
      <c r="Q235" s="8">
        <v>3000</v>
      </c>
      <c r="R235" s="58">
        <v>9</v>
      </c>
      <c r="S235" s="6"/>
      <c r="T235" s="6"/>
    </row>
    <row r="236" spans="1:20" x14ac:dyDescent="0.3">
      <c r="A236" s="8">
        <v>6</v>
      </c>
      <c r="B236" s="67" t="s">
        <v>271</v>
      </c>
      <c r="C236" s="133">
        <v>4</v>
      </c>
      <c r="D236" s="3">
        <v>0</v>
      </c>
      <c r="E236" s="3">
        <v>0</v>
      </c>
      <c r="F236" s="3">
        <v>0</v>
      </c>
      <c r="G236" s="13">
        <f t="shared" si="23"/>
        <v>4</v>
      </c>
      <c r="H236" s="36">
        <v>1</v>
      </c>
      <c r="I236" s="13">
        <v>3</v>
      </c>
      <c r="J236" s="13">
        <v>0</v>
      </c>
      <c r="K236" s="13">
        <f t="shared" si="24"/>
        <v>4</v>
      </c>
      <c r="L236" s="58">
        <v>3300</v>
      </c>
      <c r="M236" s="58">
        <v>1100</v>
      </c>
      <c r="N236" s="58">
        <f t="shared" si="26"/>
        <v>3300</v>
      </c>
      <c r="O236" s="58">
        <v>1100</v>
      </c>
      <c r="P236" s="8" t="s">
        <v>67</v>
      </c>
      <c r="Q236" s="8">
        <v>3000</v>
      </c>
      <c r="R236" s="58">
        <v>19</v>
      </c>
      <c r="S236" s="6"/>
      <c r="T236" s="6"/>
    </row>
    <row r="237" spans="1:20" x14ac:dyDescent="0.3">
      <c r="A237" s="8">
        <v>7</v>
      </c>
      <c r="B237" s="67" t="s">
        <v>272</v>
      </c>
      <c r="C237" s="13">
        <v>0</v>
      </c>
      <c r="D237" s="3">
        <v>0</v>
      </c>
      <c r="E237" s="3">
        <v>0</v>
      </c>
      <c r="F237" s="3">
        <v>0</v>
      </c>
      <c r="G237" s="13">
        <f t="shared" si="23"/>
        <v>0</v>
      </c>
      <c r="H237" s="36">
        <v>0</v>
      </c>
      <c r="I237" s="13">
        <v>0</v>
      </c>
      <c r="J237" s="13">
        <v>0</v>
      </c>
      <c r="K237" s="13">
        <f t="shared" si="24"/>
        <v>0</v>
      </c>
      <c r="L237" s="58">
        <f t="shared" si="25"/>
        <v>0</v>
      </c>
      <c r="M237" s="58">
        <v>0</v>
      </c>
      <c r="N237" s="58">
        <f t="shared" si="26"/>
        <v>0</v>
      </c>
      <c r="O237" s="58">
        <v>0</v>
      </c>
      <c r="P237" s="8" t="s">
        <v>67</v>
      </c>
      <c r="Q237" s="8"/>
      <c r="R237" s="58">
        <v>0</v>
      </c>
      <c r="S237" s="6"/>
      <c r="T237" s="6"/>
    </row>
    <row r="238" spans="1:20" x14ac:dyDescent="0.3">
      <c r="A238" s="8">
        <v>8</v>
      </c>
      <c r="B238" s="67" t="s">
        <v>273</v>
      </c>
      <c r="C238" s="13">
        <v>2</v>
      </c>
      <c r="D238" s="3">
        <v>0</v>
      </c>
      <c r="E238" s="3">
        <v>0</v>
      </c>
      <c r="F238" s="3">
        <v>0</v>
      </c>
      <c r="G238" s="13">
        <f t="shared" si="23"/>
        <v>2</v>
      </c>
      <c r="H238" s="13">
        <v>1</v>
      </c>
      <c r="I238" s="13">
        <v>1</v>
      </c>
      <c r="J238" s="3">
        <v>0</v>
      </c>
      <c r="K238" s="13">
        <f t="shared" si="24"/>
        <v>2</v>
      </c>
      <c r="L238" s="58">
        <f t="shared" si="25"/>
        <v>1000</v>
      </c>
      <c r="M238" s="58">
        <v>1000</v>
      </c>
      <c r="N238" s="58">
        <f t="shared" si="26"/>
        <v>1000</v>
      </c>
      <c r="O238" s="58">
        <v>1000</v>
      </c>
      <c r="P238" s="8" t="s">
        <v>67</v>
      </c>
      <c r="Q238" s="8">
        <v>3000</v>
      </c>
      <c r="R238" s="58">
        <v>10</v>
      </c>
      <c r="S238" s="6"/>
      <c r="T238" s="6"/>
    </row>
    <row r="239" spans="1:20" x14ac:dyDescent="0.3">
      <c r="A239" s="8">
        <v>9</v>
      </c>
      <c r="B239" s="67" t="s">
        <v>274</v>
      </c>
      <c r="C239" s="36">
        <v>2</v>
      </c>
      <c r="D239" s="3">
        <v>0</v>
      </c>
      <c r="E239" s="3">
        <v>0</v>
      </c>
      <c r="F239" s="3">
        <v>0</v>
      </c>
      <c r="G239" s="13">
        <f t="shared" si="23"/>
        <v>2</v>
      </c>
      <c r="H239" s="13">
        <v>1</v>
      </c>
      <c r="I239" s="13">
        <v>1</v>
      </c>
      <c r="J239" s="3">
        <v>0</v>
      </c>
      <c r="K239" s="13">
        <f t="shared" si="24"/>
        <v>2</v>
      </c>
      <c r="L239" s="58">
        <f t="shared" si="25"/>
        <v>1000</v>
      </c>
      <c r="M239" s="58">
        <v>1000</v>
      </c>
      <c r="N239" s="58">
        <f t="shared" si="26"/>
        <v>1000</v>
      </c>
      <c r="O239" s="58">
        <v>1000</v>
      </c>
      <c r="P239" s="8" t="s">
        <v>67</v>
      </c>
      <c r="Q239" s="8">
        <v>3000</v>
      </c>
      <c r="R239" s="58">
        <v>13</v>
      </c>
      <c r="S239" s="6"/>
      <c r="T239" s="6"/>
    </row>
    <row r="240" spans="1:20" x14ac:dyDescent="0.3">
      <c r="A240" s="8">
        <v>10</v>
      </c>
      <c r="B240" s="67" t="s">
        <v>275</v>
      </c>
      <c r="C240" s="36">
        <v>3</v>
      </c>
      <c r="D240" s="3">
        <v>0</v>
      </c>
      <c r="E240" s="3">
        <v>0</v>
      </c>
      <c r="F240" s="3">
        <v>0</v>
      </c>
      <c r="G240" s="13">
        <f t="shared" si="23"/>
        <v>3</v>
      </c>
      <c r="H240" s="13">
        <v>1</v>
      </c>
      <c r="I240" s="13">
        <v>2</v>
      </c>
      <c r="J240" s="3">
        <v>0</v>
      </c>
      <c r="K240" s="13">
        <f t="shared" si="24"/>
        <v>3</v>
      </c>
      <c r="L240" s="58">
        <f t="shared" si="25"/>
        <v>2000</v>
      </c>
      <c r="M240" s="58">
        <v>1000</v>
      </c>
      <c r="N240" s="58">
        <f>I240*O240</f>
        <v>2000</v>
      </c>
      <c r="O240" s="58">
        <v>1000</v>
      </c>
      <c r="P240" s="8" t="s">
        <v>67</v>
      </c>
      <c r="Q240" s="8">
        <v>3000</v>
      </c>
      <c r="R240" s="58">
        <v>10</v>
      </c>
      <c r="S240" s="6"/>
      <c r="T240" s="6"/>
    </row>
    <row r="241" spans="1:20" x14ac:dyDescent="0.3">
      <c r="A241" s="8"/>
      <c r="B241" s="67"/>
      <c r="C241" s="6"/>
      <c r="D241" s="6"/>
      <c r="E241" s="6"/>
      <c r="F241" s="6"/>
      <c r="G241" s="6"/>
      <c r="H241" s="6"/>
      <c r="I241" s="6"/>
      <c r="J241" s="6"/>
      <c r="K241" s="6"/>
      <c r="L241" s="58"/>
      <c r="M241" s="58"/>
      <c r="N241" s="58"/>
      <c r="O241" s="58"/>
      <c r="P241" s="8"/>
      <c r="Q241" s="8"/>
      <c r="R241" s="58"/>
      <c r="S241" s="6"/>
      <c r="T241" s="6"/>
    </row>
    <row r="242" spans="1:20" x14ac:dyDescent="0.3">
      <c r="A242" s="6"/>
      <c r="B242" s="41" t="s">
        <v>3</v>
      </c>
      <c r="C242" s="7">
        <f t="shared" ref="C242:L242" si="27">SUM(C231:C241)</f>
        <v>19.5</v>
      </c>
      <c r="D242" s="7">
        <f t="shared" si="27"/>
        <v>0</v>
      </c>
      <c r="E242" s="7">
        <f t="shared" si="27"/>
        <v>0</v>
      </c>
      <c r="F242" s="7">
        <f t="shared" si="27"/>
        <v>0</v>
      </c>
      <c r="G242" s="7">
        <f t="shared" si="27"/>
        <v>19.5</v>
      </c>
      <c r="H242" s="7">
        <f t="shared" si="27"/>
        <v>7.5</v>
      </c>
      <c r="I242" s="7">
        <f t="shared" si="27"/>
        <v>12</v>
      </c>
      <c r="J242" s="7">
        <f t="shared" si="27"/>
        <v>0</v>
      </c>
      <c r="K242" s="7">
        <f t="shared" si="27"/>
        <v>19.5</v>
      </c>
      <c r="L242" s="40">
        <f t="shared" si="27"/>
        <v>12550</v>
      </c>
      <c r="M242" s="58">
        <f>SUM(M231:M240)/9</f>
        <v>1044.4444444444443</v>
      </c>
      <c r="N242" s="40">
        <f>SUM(N231:N241)</f>
        <v>12550</v>
      </c>
      <c r="O242" s="58">
        <f>SUM(O231:O240)/9</f>
        <v>1044.4444444444443</v>
      </c>
      <c r="P242" s="8" t="s">
        <v>67</v>
      </c>
      <c r="Q242" s="8">
        <v>3000</v>
      </c>
      <c r="R242" s="40">
        <f>SUM(R231:R241)</f>
        <v>102</v>
      </c>
      <c r="S242" s="6"/>
      <c r="T242" s="6"/>
    </row>
    <row r="243" spans="1:20" x14ac:dyDescent="0.3">
      <c r="A243" s="6"/>
      <c r="B243" s="41"/>
      <c r="C243" s="6"/>
      <c r="D243" s="6"/>
      <c r="E243" s="6"/>
      <c r="F243" s="6"/>
      <c r="G243" s="6"/>
      <c r="H243" s="6"/>
      <c r="I243" s="6"/>
      <c r="J243" s="6"/>
      <c r="K243" s="6"/>
      <c r="L243" s="7"/>
      <c r="M243" s="63"/>
      <c r="N243" s="7"/>
      <c r="O243" s="99"/>
      <c r="P243" s="8"/>
      <c r="Q243" s="8"/>
      <c r="R243" s="6"/>
      <c r="S243" s="63"/>
      <c r="T243" s="6"/>
    </row>
    <row r="245" spans="1:20" x14ac:dyDescent="0.3">
      <c r="A245" s="16" t="s">
        <v>46</v>
      </c>
      <c r="O245" s="419" t="str">
        <f>O202</f>
        <v>Kota Padang , 31 Desember 2023</v>
      </c>
      <c r="P245" s="419"/>
      <c r="Q245" s="419"/>
      <c r="R245" s="419"/>
      <c r="S245" s="419"/>
      <c r="T245" s="419"/>
    </row>
    <row r="246" spans="1:20" x14ac:dyDescent="0.3">
      <c r="O246" s="419" t="s">
        <v>2</v>
      </c>
      <c r="P246" s="419"/>
      <c r="Q246" s="419"/>
      <c r="R246" s="419"/>
      <c r="S246" s="419"/>
      <c r="T246" s="419"/>
    </row>
    <row r="249" spans="1:20" x14ac:dyDescent="0.3">
      <c r="O249" s="428" t="str">
        <f>O206</f>
        <v>Agus Suprapto, SST</v>
      </c>
      <c r="P249" s="428"/>
      <c r="Q249" s="428"/>
      <c r="R249" s="428"/>
      <c r="S249" s="428"/>
      <c r="T249" s="428"/>
    </row>
    <row r="250" spans="1:20" x14ac:dyDescent="0.3">
      <c r="O250" s="419" t="str">
        <f>O207</f>
        <v>NIP. 19850807 201706 1 001</v>
      </c>
      <c r="P250" s="419"/>
      <c r="Q250" s="419"/>
      <c r="R250" s="419"/>
      <c r="S250" s="419"/>
      <c r="T250" s="419"/>
    </row>
    <row r="251" spans="1:20" x14ac:dyDescent="0.3">
      <c r="O251" s="281"/>
      <c r="R251" s="70"/>
      <c r="S251" s="70"/>
      <c r="T251" s="70"/>
    </row>
    <row r="252" spans="1:20" x14ac:dyDescent="0.3">
      <c r="O252" s="281"/>
      <c r="R252" s="70"/>
      <c r="S252" s="70"/>
      <c r="T252" s="70"/>
    </row>
    <row r="253" spans="1:20" x14ac:dyDescent="0.3">
      <c r="O253" s="281"/>
      <c r="R253" s="70"/>
      <c r="S253" s="70"/>
      <c r="T253" s="70"/>
    </row>
    <row r="254" spans="1:20" x14ac:dyDescent="0.3">
      <c r="A254" s="16" t="s">
        <v>96</v>
      </c>
    </row>
    <row r="255" spans="1:20" x14ac:dyDescent="0.3">
      <c r="L255" s="17"/>
    </row>
    <row r="256" spans="1:20" x14ac:dyDescent="0.3">
      <c r="A256" s="441" t="s">
        <v>93</v>
      </c>
      <c r="B256" s="460"/>
      <c r="C256" s="460"/>
      <c r="D256" s="460"/>
      <c r="E256" s="460"/>
      <c r="F256" s="460"/>
      <c r="G256" s="460"/>
      <c r="H256" s="460"/>
      <c r="I256" s="460"/>
      <c r="J256" s="460"/>
      <c r="K256" s="460"/>
      <c r="L256" s="460"/>
      <c r="M256" s="460"/>
      <c r="N256" s="460"/>
      <c r="O256" s="460"/>
      <c r="P256" s="460"/>
      <c r="Q256" s="460"/>
      <c r="R256" s="460"/>
      <c r="S256" s="460"/>
      <c r="T256" s="447"/>
    </row>
    <row r="257" spans="1:20" x14ac:dyDescent="0.3">
      <c r="A257" s="444" t="s">
        <v>4</v>
      </c>
      <c r="B257" s="461"/>
      <c r="C257" s="461"/>
      <c r="D257" s="461"/>
      <c r="E257" s="461"/>
      <c r="F257" s="461"/>
      <c r="G257" s="461"/>
      <c r="H257" s="461"/>
      <c r="I257" s="461"/>
      <c r="J257" s="461"/>
      <c r="K257" s="461"/>
      <c r="L257" s="461"/>
      <c r="M257" s="461"/>
      <c r="N257" s="461"/>
      <c r="O257" s="461"/>
      <c r="P257" s="461"/>
      <c r="Q257" s="461"/>
      <c r="R257" s="461"/>
      <c r="S257" s="461"/>
      <c r="T257" s="445"/>
    </row>
    <row r="258" spans="1:20" ht="20.100000000000001" customHeight="1" x14ac:dyDescent="0.3">
      <c r="N258" s="18"/>
    </row>
    <row r="259" spans="1:20" ht="20.100000000000001" customHeight="1" x14ac:dyDescent="0.3">
      <c r="A259" s="19" t="s">
        <v>5</v>
      </c>
      <c r="B259" s="19"/>
      <c r="C259" s="260" t="s">
        <v>83</v>
      </c>
      <c r="D259" s="19"/>
      <c r="L259" s="20"/>
      <c r="N259" s="20"/>
      <c r="Q259" s="70" t="s">
        <v>42</v>
      </c>
      <c r="S259" s="16" t="str">
        <f>S218</f>
        <v>: 2023</v>
      </c>
    </row>
    <row r="260" spans="1:20" ht="20.100000000000001" customHeight="1" x14ac:dyDescent="0.3">
      <c r="A260" s="16" t="s">
        <v>9</v>
      </c>
      <c r="C260" s="16" t="str">
        <f>C219</f>
        <v>: KOTA PADANG</v>
      </c>
      <c r="Q260" s="70" t="s">
        <v>43</v>
      </c>
      <c r="S260" s="16" t="s">
        <v>45</v>
      </c>
    </row>
    <row r="261" spans="1:20" ht="20.100000000000001" customHeight="1" x14ac:dyDescent="0.3">
      <c r="A261" s="16" t="s">
        <v>6</v>
      </c>
      <c r="C261" s="16" t="s">
        <v>99</v>
      </c>
      <c r="Q261" s="70" t="s">
        <v>44</v>
      </c>
      <c r="S261" s="16" t="str">
        <f>S220</f>
        <v>: IV ( Empat )</v>
      </c>
    </row>
    <row r="262" spans="1:20" x14ac:dyDescent="0.3">
      <c r="A262" s="16" t="s">
        <v>7</v>
      </c>
      <c r="C262" s="16" t="s">
        <v>41</v>
      </c>
    </row>
    <row r="264" spans="1:20" x14ac:dyDescent="0.3">
      <c r="A264" s="424" t="s">
        <v>8</v>
      </c>
      <c r="B264" s="424" t="s">
        <v>91</v>
      </c>
      <c r="C264" s="22" t="s">
        <v>10</v>
      </c>
      <c r="D264" s="433" t="s">
        <v>15</v>
      </c>
      <c r="E264" s="422"/>
      <c r="F264" s="422"/>
      <c r="G264" s="422"/>
      <c r="H264" s="422"/>
      <c r="I264" s="422"/>
      <c r="J264" s="422"/>
      <c r="K264" s="423"/>
      <c r="L264" s="431" t="s">
        <v>28</v>
      </c>
      <c r="M264" s="432"/>
      <c r="N264" s="431" t="s">
        <v>28</v>
      </c>
      <c r="O264" s="432"/>
      <c r="P264" s="22"/>
      <c r="Q264" s="381"/>
      <c r="R264" s="421" t="s">
        <v>35</v>
      </c>
      <c r="S264" s="427"/>
      <c r="T264" s="424" t="s">
        <v>39</v>
      </c>
    </row>
    <row r="265" spans="1:20" x14ac:dyDescent="0.3">
      <c r="A265" s="425"/>
      <c r="B265" s="425"/>
      <c r="C265" s="24" t="s">
        <v>11</v>
      </c>
      <c r="D265" s="421" t="s">
        <v>16</v>
      </c>
      <c r="E265" s="422"/>
      <c r="F265" s="422"/>
      <c r="G265" s="423"/>
      <c r="H265" s="433" t="s">
        <v>23</v>
      </c>
      <c r="I265" s="422"/>
      <c r="J265" s="422"/>
      <c r="K265" s="423"/>
      <c r="L265" s="434" t="s">
        <v>29</v>
      </c>
      <c r="M265" s="435"/>
      <c r="N265" s="434" t="s">
        <v>29</v>
      </c>
      <c r="O265" s="435"/>
      <c r="P265" s="24"/>
      <c r="Q265" s="26" t="s">
        <v>416</v>
      </c>
      <c r="R265" s="429" t="s">
        <v>36</v>
      </c>
      <c r="S265" s="430"/>
      <c r="T265" s="425"/>
    </row>
    <row r="266" spans="1:20" x14ac:dyDescent="0.3">
      <c r="A266" s="425"/>
      <c r="B266" s="425"/>
      <c r="C266" s="26" t="s">
        <v>12</v>
      </c>
      <c r="D266" s="23"/>
      <c r="E266" s="27"/>
      <c r="F266" s="23"/>
      <c r="G266" s="23"/>
      <c r="H266" s="23"/>
      <c r="I266" s="23"/>
      <c r="J266" s="23"/>
      <c r="K266" s="23"/>
      <c r="L266" s="421" t="s">
        <v>30</v>
      </c>
      <c r="M266" s="427"/>
      <c r="N266" s="421" t="s">
        <v>30</v>
      </c>
      <c r="O266" s="427"/>
      <c r="P266" s="24" t="s">
        <v>34</v>
      </c>
      <c r="Q266" s="24" t="s">
        <v>417</v>
      </c>
      <c r="R266" s="22"/>
      <c r="S266" s="22"/>
      <c r="T266" s="425"/>
    </row>
    <row r="267" spans="1:20" x14ac:dyDescent="0.3">
      <c r="A267" s="425"/>
      <c r="B267" s="425"/>
      <c r="C267" s="26" t="s">
        <v>13</v>
      </c>
      <c r="D267" s="24" t="s">
        <v>17</v>
      </c>
      <c r="E267" s="28" t="s">
        <v>17</v>
      </c>
      <c r="F267" s="24" t="s">
        <v>20</v>
      </c>
      <c r="G267" s="24" t="s">
        <v>22</v>
      </c>
      <c r="H267" s="24" t="s">
        <v>24</v>
      </c>
      <c r="I267" s="24" t="s">
        <v>25</v>
      </c>
      <c r="J267" s="24" t="s">
        <v>26</v>
      </c>
      <c r="K267" s="24" t="s">
        <v>22</v>
      </c>
      <c r="L267" s="429" t="s">
        <v>14</v>
      </c>
      <c r="M267" s="430"/>
      <c r="N267" s="429" t="s">
        <v>33</v>
      </c>
      <c r="O267" s="430"/>
      <c r="P267" s="24" t="s">
        <v>28</v>
      </c>
      <c r="Q267" s="24" t="s">
        <v>418</v>
      </c>
      <c r="R267" s="24" t="s">
        <v>37</v>
      </c>
      <c r="S267" s="24" t="s">
        <v>38</v>
      </c>
      <c r="T267" s="425"/>
    </row>
    <row r="268" spans="1:20" x14ac:dyDescent="0.3">
      <c r="A268" s="425"/>
      <c r="B268" s="425"/>
      <c r="C268" s="26" t="s">
        <v>14</v>
      </c>
      <c r="D268" s="24" t="s">
        <v>18</v>
      </c>
      <c r="E268" s="28" t="s">
        <v>19</v>
      </c>
      <c r="F268" s="24" t="s">
        <v>21</v>
      </c>
      <c r="G268" s="24"/>
      <c r="H268" s="24"/>
      <c r="I268" s="24"/>
      <c r="J268" s="24" t="s">
        <v>27</v>
      </c>
      <c r="K268" s="24"/>
      <c r="L268" s="22" t="s">
        <v>22</v>
      </c>
      <c r="M268" s="22" t="s">
        <v>31</v>
      </c>
      <c r="N268" s="22" t="s">
        <v>22</v>
      </c>
      <c r="O268" s="114" t="s">
        <v>31</v>
      </c>
      <c r="P268" s="24"/>
      <c r="Q268" s="24"/>
      <c r="R268" s="25"/>
      <c r="S268" s="25"/>
      <c r="T268" s="425"/>
    </row>
    <row r="269" spans="1:20" x14ac:dyDescent="0.3">
      <c r="A269" s="426"/>
      <c r="B269" s="426"/>
      <c r="C269" s="29"/>
      <c r="D269" s="30"/>
      <c r="E269" s="31"/>
      <c r="F269" s="30"/>
      <c r="G269" s="30"/>
      <c r="H269" s="30"/>
      <c r="I269" s="30"/>
      <c r="J269" s="30"/>
      <c r="K269" s="30"/>
      <c r="L269" s="32" t="s">
        <v>29</v>
      </c>
      <c r="M269" s="33" t="s">
        <v>32</v>
      </c>
      <c r="N269" s="32" t="s">
        <v>29</v>
      </c>
      <c r="O269" s="278" t="s">
        <v>32</v>
      </c>
      <c r="P269" s="33"/>
      <c r="Q269" s="33"/>
      <c r="R269" s="30"/>
      <c r="S269" s="30"/>
      <c r="T269" s="426"/>
    </row>
    <row r="270" spans="1:20" x14ac:dyDescent="0.3">
      <c r="A270" s="8">
        <v>1</v>
      </c>
      <c r="B270" s="8">
        <v>2</v>
      </c>
      <c r="C270" s="8">
        <v>3</v>
      </c>
      <c r="D270" s="8">
        <v>4</v>
      </c>
      <c r="E270" s="8">
        <v>5</v>
      </c>
      <c r="F270" s="8">
        <v>6</v>
      </c>
      <c r="G270" s="8" t="s">
        <v>0</v>
      </c>
      <c r="H270" s="8">
        <v>8</v>
      </c>
      <c r="I270" s="8">
        <v>9</v>
      </c>
      <c r="J270" s="8">
        <v>10</v>
      </c>
      <c r="K270" s="8" t="s">
        <v>1</v>
      </c>
      <c r="L270" s="8">
        <v>12</v>
      </c>
      <c r="M270" s="8">
        <v>13</v>
      </c>
      <c r="N270" s="8">
        <v>14</v>
      </c>
      <c r="O270" s="72">
        <v>15</v>
      </c>
      <c r="P270" s="8">
        <v>16</v>
      </c>
      <c r="Q270" s="8"/>
      <c r="R270" s="8">
        <v>17</v>
      </c>
      <c r="S270" s="8">
        <v>18</v>
      </c>
      <c r="T270" s="8">
        <v>19</v>
      </c>
    </row>
    <row r="271" spans="1:20" ht="20.100000000000001" customHeight="1" x14ac:dyDescent="0.3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9"/>
      <c r="P271" s="8"/>
      <c r="Q271" s="8"/>
      <c r="R271" s="6"/>
      <c r="S271" s="6"/>
      <c r="T271" s="6"/>
    </row>
    <row r="272" spans="1:20" x14ac:dyDescent="0.3">
      <c r="A272" s="8">
        <v>1</v>
      </c>
      <c r="B272" s="67" t="s">
        <v>266</v>
      </c>
      <c r="C272" s="133">
        <v>2</v>
      </c>
      <c r="D272" s="3">
        <v>0</v>
      </c>
      <c r="E272" s="3">
        <v>0</v>
      </c>
      <c r="F272" s="3">
        <v>0</v>
      </c>
      <c r="G272" s="13">
        <f t="shared" ref="G272:G281" si="28">C272+E272-F272</f>
        <v>2</v>
      </c>
      <c r="H272" s="13">
        <v>0</v>
      </c>
      <c r="I272" s="13">
        <v>2</v>
      </c>
      <c r="J272" s="13">
        <v>0</v>
      </c>
      <c r="K272" s="13">
        <f>H272+I272+J272</f>
        <v>2</v>
      </c>
      <c r="L272" s="58">
        <v>2600</v>
      </c>
      <c r="M272" s="58">
        <v>1300</v>
      </c>
      <c r="N272" s="58">
        <f>I272*O272</f>
        <v>2600</v>
      </c>
      <c r="O272" s="58">
        <v>1300</v>
      </c>
      <c r="P272" s="8" t="s">
        <v>70</v>
      </c>
      <c r="Q272" s="8">
        <v>14000</v>
      </c>
      <c r="R272" s="58">
        <v>10</v>
      </c>
      <c r="S272" s="6"/>
      <c r="T272" s="6"/>
    </row>
    <row r="273" spans="1:20" x14ac:dyDescent="0.3">
      <c r="A273" s="8">
        <v>2</v>
      </c>
      <c r="B273" s="67" t="s">
        <v>267</v>
      </c>
      <c r="C273" s="13">
        <v>2</v>
      </c>
      <c r="D273" s="3">
        <v>0</v>
      </c>
      <c r="E273" s="3">
        <v>0</v>
      </c>
      <c r="F273" s="3">
        <v>0</v>
      </c>
      <c r="G273" s="13">
        <f t="shared" si="28"/>
        <v>2</v>
      </c>
      <c r="H273" s="36">
        <v>0</v>
      </c>
      <c r="I273" s="13">
        <v>2</v>
      </c>
      <c r="J273" s="13">
        <v>0</v>
      </c>
      <c r="K273" s="13">
        <f t="shared" ref="K273:K281" si="29">H273+I273+J273</f>
        <v>2</v>
      </c>
      <c r="L273" s="58">
        <v>2800</v>
      </c>
      <c r="M273" s="58">
        <v>1400</v>
      </c>
      <c r="N273" s="58">
        <f t="shared" ref="N273:N281" si="30">I273*O273</f>
        <v>2800</v>
      </c>
      <c r="O273" s="58">
        <v>1400</v>
      </c>
      <c r="P273" s="8" t="s">
        <v>70</v>
      </c>
      <c r="Q273" s="8">
        <v>14000</v>
      </c>
      <c r="R273" s="58">
        <v>9</v>
      </c>
      <c r="S273" s="6"/>
      <c r="T273" s="6"/>
    </row>
    <row r="274" spans="1:20" x14ac:dyDescent="0.3">
      <c r="A274" s="8">
        <v>3</v>
      </c>
      <c r="B274" s="67" t="s">
        <v>268</v>
      </c>
      <c r="C274" s="13">
        <v>1</v>
      </c>
      <c r="D274" s="3">
        <v>0</v>
      </c>
      <c r="E274" s="3">
        <v>0</v>
      </c>
      <c r="F274" s="3">
        <v>0</v>
      </c>
      <c r="G274" s="13">
        <f>C274+E274-F274</f>
        <v>1</v>
      </c>
      <c r="H274" s="13">
        <v>0</v>
      </c>
      <c r="I274" s="13">
        <v>1</v>
      </c>
      <c r="J274" s="3">
        <v>0</v>
      </c>
      <c r="K274" s="13">
        <f t="shared" si="29"/>
        <v>1</v>
      </c>
      <c r="L274" s="58">
        <v>1350</v>
      </c>
      <c r="M274" s="58">
        <v>1350</v>
      </c>
      <c r="N274" s="58">
        <f t="shared" si="30"/>
        <v>1350</v>
      </c>
      <c r="O274" s="58">
        <v>1350</v>
      </c>
      <c r="P274" s="8" t="s">
        <v>70</v>
      </c>
      <c r="Q274" s="8">
        <v>14000</v>
      </c>
      <c r="R274" s="58">
        <v>8</v>
      </c>
      <c r="S274" s="6"/>
      <c r="T274" s="6"/>
    </row>
    <row r="275" spans="1:20" x14ac:dyDescent="0.3">
      <c r="A275" s="8">
        <v>4</v>
      </c>
      <c r="B275" s="138" t="s">
        <v>269</v>
      </c>
      <c r="C275" s="133">
        <v>2</v>
      </c>
      <c r="D275" s="3">
        <v>0</v>
      </c>
      <c r="E275" s="3">
        <v>0</v>
      </c>
      <c r="F275" s="3">
        <v>0</v>
      </c>
      <c r="G275" s="13">
        <f t="shared" si="28"/>
        <v>2</v>
      </c>
      <c r="H275" s="36">
        <v>0</v>
      </c>
      <c r="I275" s="36">
        <v>2</v>
      </c>
      <c r="J275" s="3">
        <v>0</v>
      </c>
      <c r="K275" s="13">
        <f t="shared" si="29"/>
        <v>2</v>
      </c>
      <c r="L275" s="58">
        <v>2400</v>
      </c>
      <c r="M275" s="58">
        <v>1200</v>
      </c>
      <c r="N275" s="58">
        <f t="shared" si="30"/>
        <v>2400</v>
      </c>
      <c r="O275" s="58">
        <v>1200</v>
      </c>
      <c r="P275" s="8" t="s">
        <v>70</v>
      </c>
      <c r="Q275" s="8">
        <v>14000</v>
      </c>
      <c r="R275" s="58">
        <v>12</v>
      </c>
      <c r="S275" s="6"/>
      <c r="T275" s="6"/>
    </row>
    <row r="276" spans="1:20" x14ac:dyDescent="0.3">
      <c r="A276" s="8">
        <v>5</v>
      </c>
      <c r="B276" s="67" t="s">
        <v>270</v>
      </c>
      <c r="C276" s="13">
        <v>1</v>
      </c>
      <c r="D276" s="3">
        <v>0</v>
      </c>
      <c r="E276" s="3">
        <v>0</v>
      </c>
      <c r="F276" s="3">
        <v>0</v>
      </c>
      <c r="G276" s="13">
        <f t="shared" si="28"/>
        <v>1</v>
      </c>
      <c r="H276" s="13">
        <v>0</v>
      </c>
      <c r="I276" s="13">
        <v>1</v>
      </c>
      <c r="J276" s="3">
        <v>0</v>
      </c>
      <c r="K276" s="13">
        <f t="shared" si="29"/>
        <v>1</v>
      </c>
      <c r="L276" s="58">
        <v>1200</v>
      </c>
      <c r="M276" s="58">
        <v>1200</v>
      </c>
      <c r="N276" s="58">
        <f t="shared" si="30"/>
        <v>1200</v>
      </c>
      <c r="O276" s="58">
        <v>1200</v>
      </c>
      <c r="P276" s="8" t="s">
        <v>70</v>
      </c>
      <c r="Q276" s="8">
        <v>14000</v>
      </c>
      <c r="R276" s="58">
        <v>6</v>
      </c>
      <c r="S276" s="6"/>
      <c r="T276" s="6"/>
    </row>
    <row r="277" spans="1:20" x14ac:dyDescent="0.3">
      <c r="A277" s="8">
        <v>6</v>
      </c>
      <c r="B277" s="67" t="s">
        <v>271</v>
      </c>
      <c r="C277" s="133">
        <v>4</v>
      </c>
      <c r="D277" s="3">
        <v>0</v>
      </c>
      <c r="E277" s="3">
        <v>0</v>
      </c>
      <c r="F277" s="3">
        <v>0</v>
      </c>
      <c r="G277" s="13">
        <f t="shared" si="28"/>
        <v>4</v>
      </c>
      <c r="H277" s="36">
        <v>0</v>
      </c>
      <c r="I277" s="13">
        <v>4</v>
      </c>
      <c r="J277" s="13">
        <v>0</v>
      </c>
      <c r="K277" s="13">
        <f t="shared" si="29"/>
        <v>4</v>
      </c>
      <c r="L277" s="58">
        <v>4400</v>
      </c>
      <c r="M277" s="58">
        <v>1100</v>
      </c>
      <c r="N277" s="58">
        <f t="shared" si="30"/>
        <v>4400</v>
      </c>
      <c r="O277" s="58">
        <v>1100</v>
      </c>
      <c r="P277" s="8" t="s">
        <v>70</v>
      </c>
      <c r="Q277" s="8">
        <v>14000</v>
      </c>
      <c r="R277" s="58">
        <v>10</v>
      </c>
      <c r="S277" s="6"/>
      <c r="T277" s="6"/>
    </row>
    <row r="278" spans="1:20" x14ac:dyDescent="0.3">
      <c r="A278" s="8">
        <v>7</v>
      </c>
      <c r="B278" s="67" t="s">
        <v>272</v>
      </c>
      <c r="C278" s="13">
        <v>1</v>
      </c>
      <c r="D278" s="3">
        <v>0</v>
      </c>
      <c r="E278" s="3">
        <v>0</v>
      </c>
      <c r="F278" s="3">
        <v>0</v>
      </c>
      <c r="G278" s="13">
        <f t="shared" si="28"/>
        <v>1</v>
      </c>
      <c r="H278" s="36">
        <v>0</v>
      </c>
      <c r="I278" s="13">
        <v>1</v>
      </c>
      <c r="J278" s="13">
        <v>0</v>
      </c>
      <c r="K278" s="13">
        <f t="shared" si="29"/>
        <v>1</v>
      </c>
      <c r="L278" s="58">
        <v>1200</v>
      </c>
      <c r="M278" s="58">
        <v>1200</v>
      </c>
      <c r="N278" s="58">
        <f t="shared" si="30"/>
        <v>1200</v>
      </c>
      <c r="O278" s="58">
        <v>1200</v>
      </c>
      <c r="P278" s="8" t="s">
        <v>70</v>
      </c>
      <c r="Q278" s="8">
        <v>14000</v>
      </c>
      <c r="R278" s="58">
        <v>7</v>
      </c>
      <c r="S278" s="6"/>
      <c r="T278" s="6"/>
    </row>
    <row r="279" spans="1:20" x14ac:dyDescent="0.3">
      <c r="A279" s="8">
        <v>8</v>
      </c>
      <c r="B279" s="67" t="s">
        <v>273</v>
      </c>
      <c r="C279" s="13">
        <v>1</v>
      </c>
      <c r="D279" s="3">
        <v>0</v>
      </c>
      <c r="E279" s="3">
        <v>0</v>
      </c>
      <c r="F279" s="3">
        <v>0</v>
      </c>
      <c r="G279" s="13">
        <f t="shared" si="28"/>
        <v>1</v>
      </c>
      <c r="H279" s="13">
        <v>0</v>
      </c>
      <c r="I279" s="13">
        <v>1</v>
      </c>
      <c r="J279" s="3">
        <v>0</v>
      </c>
      <c r="K279" s="13">
        <f t="shared" si="29"/>
        <v>1</v>
      </c>
      <c r="L279" s="58">
        <v>1200</v>
      </c>
      <c r="M279" s="58">
        <v>1200</v>
      </c>
      <c r="N279" s="58">
        <f t="shared" si="30"/>
        <v>1200</v>
      </c>
      <c r="O279" s="58">
        <v>1200</v>
      </c>
      <c r="P279" s="8" t="s">
        <v>70</v>
      </c>
      <c r="Q279" s="8">
        <v>14000</v>
      </c>
      <c r="R279" s="58">
        <v>7</v>
      </c>
      <c r="S279" s="6"/>
      <c r="T279" s="6"/>
    </row>
    <row r="280" spans="1:20" x14ac:dyDescent="0.3">
      <c r="A280" s="8">
        <v>9</v>
      </c>
      <c r="B280" s="67" t="s">
        <v>274</v>
      </c>
      <c r="C280" s="13">
        <v>2</v>
      </c>
      <c r="D280" s="3">
        <v>0</v>
      </c>
      <c r="E280" s="3">
        <v>0</v>
      </c>
      <c r="F280" s="3">
        <v>0</v>
      </c>
      <c r="G280" s="13">
        <f t="shared" si="28"/>
        <v>2</v>
      </c>
      <c r="H280" s="13">
        <v>0</v>
      </c>
      <c r="I280" s="13">
        <v>2</v>
      </c>
      <c r="J280" s="3">
        <v>0</v>
      </c>
      <c r="K280" s="13">
        <f t="shared" si="29"/>
        <v>2</v>
      </c>
      <c r="L280" s="58">
        <v>2400</v>
      </c>
      <c r="M280" s="58">
        <v>1200</v>
      </c>
      <c r="N280" s="58">
        <f t="shared" si="30"/>
        <v>2400</v>
      </c>
      <c r="O280" s="58">
        <v>1200</v>
      </c>
      <c r="P280" s="8" t="s">
        <v>70</v>
      </c>
      <c r="Q280" s="8">
        <v>14000</v>
      </c>
      <c r="R280" s="58">
        <v>10</v>
      </c>
      <c r="S280" s="6"/>
      <c r="T280" s="6"/>
    </row>
    <row r="281" spans="1:20" x14ac:dyDescent="0.3">
      <c r="A281" s="8">
        <v>10</v>
      </c>
      <c r="B281" s="67" t="s">
        <v>275</v>
      </c>
      <c r="C281" s="13">
        <v>6.9</v>
      </c>
      <c r="D281" s="3">
        <v>0</v>
      </c>
      <c r="E281" s="64">
        <v>0</v>
      </c>
      <c r="F281" s="3">
        <v>0</v>
      </c>
      <c r="G281" s="36">
        <f t="shared" si="28"/>
        <v>6.9</v>
      </c>
      <c r="H281" s="36">
        <v>4.9000000000000004</v>
      </c>
      <c r="I281" s="13">
        <v>2</v>
      </c>
      <c r="J281" s="3">
        <v>0</v>
      </c>
      <c r="K281" s="36">
        <f t="shared" si="29"/>
        <v>6.9</v>
      </c>
      <c r="L281" s="58">
        <v>2200</v>
      </c>
      <c r="M281" s="58">
        <v>1100</v>
      </c>
      <c r="N281" s="58">
        <f t="shared" si="30"/>
        <v>2200</v>
      </c>
      <c r="O281" s="58">
        <v>1100</v>
      </c>
      <c r="P281" s="8" t="s">
        <v>70</v>
      </c>
      <c r="Q281" s="8">
        <v>14000</v>
      </c>
      <c r="R281" s="58">
        <v>8</v>
      </c>
      <c r="S281" s="6"/>
      <c r="T281" s="6"/>
    </row>
    <row r="282" spans="1:20" x14ac:dyDescent="0.3">
      <c r="A282" s="8"/>
      <c r="B282" s="67"/>
      <c r="C282" s="6"/>
      <c r="D282" s="6"/>
      <c r="E282" s="6"/>
      <c r="F282" s="6"/>
      <c r="G282" s="6"/>
      <c r="H282" s="36"/>
      <c r="I282" s="6"/>
      <c r="J282" s="6"/>
      <c r="K282" s="6"/>
      <c r="L282" s="58"/>
      <c r="M282" s="58"/>
      <c r="N282" s="58"/>
      <c r="O282" s="58"/>
      <c r="P282" s="8"/>
      <c r="Q282" s="8"/>
      <c r="R282" s="58"/>
      <c r="S282" s="6"/>
      <c r="T282" s="6"/>
    </row>
    <row r="283" spans="1:20" x14ac:dyDescent="0.3">
      <c r="A283" s="6"/>
      <c r="B283" s="41" t="s">
        <v>3</v>
      </c>
      <c r="C283" s="65">
        <f t="shared" ref="C283:L283" si="31">SUM(C272:C282)</f>
        <v>22.9</v>
      </c>
      <c r="D283" s="7">
        <f t="shared" si="31"/>
        <v>0</v>
      </c>
      <c r="E283" s="65">
        <f>SUM(E272:E282)</f>
        <v>0</v>
      </c>
      <c r="F283" s="7">
        <f t="shared" si="31"/>
        <v>0</v>
      </c>
      <c r="G283" s="65">
        <f t="shared" si="31"/>
        <v>22.9</v>
      </c>
      <c r="H283" s="65">
        <f>SUM(H272:H282)</f>
        <v>4.9000000000000004</v>
      </c>
      <c r="I283" s="7">
        <f t="shared" si="31"/>
        <v>18</v>
      </c>
      <c r="J283" s="7">
        <f t="shared" si="31"/>
        <v>0</v>
      </c>
      <c r="K283" s="65">
        <f>SUM(K272:K282)</f>
        <v>22.9</v>
      </c>
      <c r="L283" s="40">
        <f t="shared" si="31"/>
        <v>21750</v>
      </c>
      <c r="M283" s="58">
        <f>SUM(M272:M281)/10</f>
        <v>1225</v>
      </c>
      <c r="N283" s="40">
        <f>SUM(N272:N282)</f>
        <v>21750</v>
      </c>
      <c r="O283" s="58">
        <f>SUM(O272:O282)/10</f>
        <v>1225</v>
      </c>
      <c r="P283" s="8" t="s">
        <v>70</v>
      </c>
      <c r="Q283" s="8">
        <v>14000</v>
      </c>
      <c r="R283" s="40">
        <f>SUM(R272:R282)</f>
        <v>87</v>
      </c>
      <c r="S283" s="6"/>
      <c r="T283" s="6"/>
    </row>
    <row r="284" spans="1:20" x14ac:dyDescent="0.3">
      <c r="A284" s="6"/>
      <c r="B284" s="41"/>
      <c r="C284" s="6"/>
      <c r="D284" s="6"/>
      <c r="E284" s="6"/>
      <c r="F284" s="6"/>
      <c r="G284" s="6"/>
      <c r="H284" s="6"/>
      <c r="I284" s="6"/>
      <c r="J284" s="6"/>
      <c r="K284" s="6"/>
      <c r="L284" s="7"/>
      <c r="M284" s="63"/>
      <c r="N284" s="7"/>
      <c r="O284" s="99"/>
      <c r="P284" s="8"/>
      <c r="Q284" s="8"/>
      <c r="R284" s="6"/>
      <c r="S284" s="63"/>
      <c r="T284" s="6"/>
    </row>
    <row r="285" spans="1:20" x14ac:dyDescent="0.3">
      <c r="A285" s="16" t="s">
        <v>46</v>
      </c>
      <c r="O285" s="469" t="str">
        <f>O245</f>
        <v>Kota Padang , 31 Desember 2023</v>
      </c>
      <c r="P285" s="469"/>
      <c r="Q285" s="469"/>
      <c r="R285" s="469"/>
      <c r="S285" s="469"/>
      <c r="T285" s="469"/>
    </row>
    <row r="286" spans="1:20" x14ac:dyDescent="0.3">
      <c r="F286" s="18"/>
      <c r="O286" s="419" t="s">
        <v>2</v>
      </c>
      <c r="P286" s="419"/>
      <c r="Q286" s="419"/>
      <c r="R286" s="419"/>
      <c r="S286" s="419"/>
      <c r="T286" s="419"/>
    </row>
    <row r="287" spans="1:20" x14ac:dyDescent="0.3">
      <c r="A287" s="83"/>
      <c r="B287" s="82"/>
      <c r="C287" s="150"/>
      <c r="D287" s="150"/>
      <c r="E287" s="150"/>
      <c r="N287" s="71"/>
    </row>
    <row r="289" spans="1:20" x14ac:dyDescent="0.3">
      <c r="O289" s="428" t="str">
        <f>O249</f>
        <v>Agus Suprapto, SST</v>
      </c>
      <c r="P289" s="428"/>
      <c r="Q289" s="428"/>
      <c r="R289" s="428"/>
      <c r="S289" s="428"/>
      <c r="T289" s="428"/>
    </row>
    <row r="290" spans="1:20" x14ac:dyDescent="0.3">
      <c r="O290" s="419" t="str">
        <f>O250</f>
        <v>NIP. 19850807 201706 1 001</v>
      </c>
      <c r="P290" s="419"/>
      <c r="Q290" s="419"/>
      <c r="R290" s="419"/>
      <c r="S290" s="419"/>
      <c r="T290" s="419"/>
    </row>
    <row r="291" spans="1:20" x14ac:dyDescent="0.3">
      <c r="O291" s="281"/>
      <c r="R291" s="70"/>
      <c r="S291" s="70"/>
      <c r="T291" s="70"/>
    </row>
    <row r="292" spans="1:20" x14ac:dyDescent="0.3">
      <c r="O292" s="281"/>
      <c r="R292" s="70"/>
      <c r="S292" s="70"/>
      <c r="T292" s="70"/>
    </row>
    <row r="293" spans="1:20" x14ac:dyDescent="0.3">
      <c r="O293" s="281"/>
      <c r="R293" s="70"/>
      <c r="S293" s="70"/>
      <c r="T293" s="70"/>
    </row>
    <row r="294" spans="1:20" x14ac:dyDescent="0.3">
      <c r="A294" s="16" t="s">
        <v>96</v>
      </c>
    </row>
    <row r="295" spans="1:20" x14ac:dyDescent="0.3">
      <c r="L295" s="17"/>
    </row>
    <row r="296" spans="1:20" x14ac:dyDescent="0.3">
      <c r="A296" s="441" t="s">
        <v>93</v>
      </c>
      <c r="B296" s="460"/>
      <c r="C296" s="460"/>
      <c r="D296" s="460"/>
      <c r="E296" s="460"/>
      <c r="F296" s="460"/>
      <c r="G296" s="460"/>
      <c r="H296" s="460"/>
      <c r="I296" s="460"/>
      <c r="J296" s="460"/>
      <c r="K296" s="460"/>
      <c r="L296" s="460"/>
      <c r="M296" s="460"/>
      <c r="N296" s="460"/>
      <c r="O296" s="460"/>
      <c r="P296" s="460"/>
      <c r="Q296" s="460"/>
      <c r="R296" s="460"/>
      <c r="S296" s="460"/>
      <c r="T296" s="447"/>
    </row>
    <row r="297" spans="1:20" x14ac:dyDescent="0.3">
      <c r="A297" s="444" t="s">
        <v>4</v>
      </c>
      <c r="B297" s="461"/>
      <c r="C297" s="461"/>
      <c r="D297" s="461"/>
      <c r="E297" s="461"/>
      <c r="F297" s="461"/>
      <c r="G297" s="461"/>
      <c r="H297" s="461"/>
      <c r="I297" s="461"/>
      <c r="J297" s="461"/>
      <c r="K297" s="461"/>
      <c r="L297" s="461"/>
      <c r="M297" s="461"/>
      <c r="N297" s="461"/>
      <c r="O297" s="461"/>
      <c r="P297" s="461"/>
      <c r="Q297" s="461"/>
      <c r="R297" s="461"/>
      <c r="S297" s="461"/>
      <c r="T297" s="445"/>
    </row>
    <row r="298" spans="1:20" ht="20.100000000000001" customHeight="1" x14ac:dyDescent="0.3">
      <c r="N298" s="18"/>
    </row>
    <row r="299" spans="1:20" ht="20.100000000000001" customHeight="1" x14ac:dyDescent="0.3">
      <c r="A299" s="19" t="s">
        <v>5</v>
      </c>
      <c r="B299" s="19"/>
      <c r="C299" s="19" t="s">
        <v>85</v>
      </c>
      <c r="D299" s="19"/>
      <c r="L299" s="20"/>
      <c r="N299" s="20"/>
      <c r="Q299" s="70" t="s">
        <v>42</v>
      </c>
      <c r="S299" s="16" t="str">
        <f>S259</f>
        <v>: 2023</v>
      </c>
    </row>
    <row r="300" spans="1:20" ht="20.100000000000001" customHeight="1" x14ac:dyDescent="0.3">
      <c r="A300" s="16" t="s">
        <v>9</v>
      </c>
      <c r="C300" s="16" t="str">
        <f>C260</f>
        <v>: KOTA PADANG</v>
      </c>
      <c r="Q300" s="70" t="s">
        <v>43</v>
      </c>
      <c r="S300" s="16" t="s">
        <v>45</v>
      </c>
    </row>
    <row r="301" spans="1:20" ht="20.100000000000001" customHeight="1" x14ac:dyDescent="0.3">
      <c r="A301" s="16" t="s">
        <v>6</v>
      </c>
      <c r="C301" s="16" t="s">
        <v>99</v>
      </c>
      <c r="Q301" s="70" t="s">
        <v>44</v>
      </c>
      <c r="S301" s="16" t="str">
        <f>S261</f>
        <v>: IV ( Empat )</v>
      </c>
    </row>
    <row r="302" spans="1:20" x14ac:dyDescent="0.3">
      <c r="A302" s="16" t="s">
        <v>7</v>
      </c>
      <c r="C302" s="16" t="s">
        <v>41</v>
      </c>
    </row>
    <row r="304" spans="1:20" x14ac:dyDescent="0.3">
      <c r="A304" s="424" t="s">
        <v>8</v>
      </c>
      <c r="B304" s="424" t="s">
        <v>91</v>
      </c>
      <c r="C304" s="22" t="s">
        <v>10</v>
      </c>
      <c r="D304" s="433" t="s">
        <v>15</v>
      </c>
      <c r="E304" s="422"/>
      <c r="F304" s="422"/>
      <c r="G304" s="422"/>
      <c r="H304" s="422"/>
      <c r="I304" s="422"/>
      <c r="J304" s="422"/>
      <c r="K304" s="423"/>
      <c r="L304" s="431" t="s">
        <v>28</v>
      </c>
      <c r="M304" s="432"/>
      <c r="N304" s="431" t="s">
        <v>28</v>
      </c>
      <c r="O304" s="432"/>
      <c r="P304" s="22"/>
      <c r="Q304" s="381"/>
      <c r="R304" s="421" t="s">
        <v>35</v>
      </c>
      <c r="S304" s="427"/>
      <c r="T304" s="424" t="s">
        <v>39</v>
      </c>
    </row>
    <row r="305" spans="1:20" x14ac:dyDescent="0.3">
      <c r="A305" s="425"/>
      <c r="B305" s="425"/>
      <c r="C305" s="24" t="s">
        <v>11</v>
      </c>
      <c r="D305" s="421" t="s">
        <v>16</v>
      </c>
      <c r="E305" s="422"/>
      <c r="F305" s="422"/>
      <c r="G305" s="423"/>
      <c r="H305" s="433" t="s">
        <v>23</v>
      </c>
      <c r="I305" s="422"/>
      <c r="J305" s="422"/>
      <c r="K305" s="423"/>
      <c r="L305" s="434" t="s">
        <v>29</v>
      </c>
      <c r="M305" s="435"/>
      <c r="N305" s="434" t="s">
        <v>29</v>
      </c>
      <c r="O305" s="435"/>
      <c r="P305" s="24"/>
      <c r="Q305" s="26" t="s">
        <v>416</v>
      </c>
      <c r="R305" s="429" t="s">
        <v>36</v>
      </c>
      <c r="S305" s="430"/>
      <c r="T305" s="425"/>
    </row>
    <row r="306" spans="1:20" x14ac:dyDescent="0.3">
      <c r="A306" s="425"/>
      <c r="B306" s="425"/>
      <c r="C306" s="26" t="s">
        <v>12</v>
      </c>
      <c r="D306" s="23"/>
      <c r="E306" s="27"/>
      <c r="F306" s="23"/>
      <c r="G306" s="23"/>
      <c r="H306" s="23"/>
      <c r="I306" s="23"/>
      <c r="J306" s="23"/>
      <c r="K306" s="23"/>
      <c r="L306" s="421" t="s">
        <v>30</v>
      </c>
      <c r="M306" s="427"/>
      <c r="N306" s="421" t="s">
        <v>30</v>
      </c>
      <c r="O306" s="427"/>
      <c r="P306" s="24" t="s">
        <v>34</v>
      </c>
      <c r="Q306" s="24" t="s">
        <v>417</v>
      </c>
      <c r="R306" s="22"/>
      <c r="S306" s="22"/>
      <c r="T306" s="425"/>
    </row>
    <row r="307" spans="1:20" x14ac:dyDescent="0.3">
      <c r="A307" s="425"/>
      <c r="B307" s="425"/>
      <c r="C307" s="26" t="s">
        <v>13</v>
      </c>
      <c r="D307" s="24" t="s">
        <v>17</v>
      </c>
      <c r="E307" s="28" t="s">
        <v>17</v>
      </c>
      <c r="F307" s="24" t="s">
        <v>20</v>
      </c>
      <c r="G307" s="24" t="s">
        <v>22</v>
      </c>
      <c r="H307" s="24" t="s">
        <v>24</v>
      </c>
      <c r="I307" s="24" t="s">
        <v>25</v>
      </c>
      <c r="J307" s="24" t="s">
        <v>26</v>
      </c>
      <c r="K307" s="24" t="s">
        <v>22</v>
      </c>
      <c r="L307" s="429" t="s">
        <v>14</v>
      </c>
      <c r="M307" s="430"/>
      <c r="N307" s="429" t="s">
        <v>33</v>
      </c>
      <c r="O307" s="430"/>
      <c r="P307" s="24" t="s">
        <v>28</v>
      </c>
      <c r="Q307" s="24" t="s">
        <v>418</v>
      </c>
      <c r="R307" s="24" t="s">
        <v>37</v>
      </c>
      <c r="S307" s="24" t="s">
        <v>38</v>
      </c>
      <c r="T307" s="425"/>
    </row>
    <row r="308" spans="1:20" x14ac:dyDescent="0.3">
      <c r="A308" s="425"/>
      <c r="B308" s="425"/>
      <c r="C308" s="26" t="s">
        <v>14</v>
      </c>
      <c r="D308" s="24" t="s">
        <v>18</v>
      </c>
      <c r="E308" s="28" t="s">
        <v>19</v>
      </c>
      <c r="F308" s="24" t="s">
        <v>21</v>
      </c>
      <c r="G308" s="24"/>
      <c r="H308" s="24"/>
      <c r="I308" s="24"/>
      <c r="J308" s="24" t="s">
        <v>27</v>
      </c>
      <c r="K308" s="24"/>
      <c r="L308" s="22" t="s">
        <v>22</v>
      </c>
      <c r="M308" s="22" t="s">
        <v>31</v>
      </c>
      <c r="N308" s="22" t="s">
        <v>22</v>
      </c>
      <c r="O308" s="114" t="s">
        <v>31</v>
      </c>
      <c r="P308" s="24"/>
      <c r="Q308" s="24"/>
      <c r="R308" s="25"/>
      <c r="S308" s="25"/>
      <c r="T308" s="425"/>
    </row>
    <row r="309" spans="1:20" x14ac:dyDescent="0.3">
      <c r="A309" s="426"/>
      <c r="B309" s="426"/>
      <c r="C309" s="29"/>
      <c r="D309" s="30"/>
      <c r="E309" s="31"/>
      <c r="F309" s="30"/>
      <c r="G309" s="30"/>
      <c r="H309" s="30"/>
      <c r="I309" s="30"/>
      <c r="J309" s="30"/>
      <c r="K309" s="30"/>
      <c r="L309" s="32" t="s">
        <v>29</v>
      </c>
      <c r="M309" s="33" t="s">
        <v>32</v>
      </c>
      <c r="N309" s="32" t="s">
        <v>29</v>
      </c>
      <c r="O309" s="278" t="s">
        <v>32</v>
      </c>
      <c r="P309" s="33"/>
      <c r="Q309" s="33"/>
      <c r="R309" s="30"/>
      <c r="S309" s="30"/>
      <c r="T309" s="426"/>
    </row>
    <row r="310" spans="1:20" x14ac:dyDescent="0.3">
      <c r="A310" s="8">
        <v>1</v>
      </c>
      <c r="B310" s="8">
        <v>2</v>
      </c>
      <c r="C310" s="8">
        <v>3</v>
      </c>
      <c r="D310" s="8">
        <v>4</v>
      </c>
      <c r="E310" s="8">
        <v>5</v>
      </c>
      <c r="F310" s="8">
        <v>6</v>
      </c>
      <c r="G310" s="8" t="s">
        <v>0</v>
      </c>
      <c r="H310" s="8">
        <v>8</v>
      </c>
      <c r="I310" s="8">
        <v>9</v>
      </c>
      <c r="J310" s="8">
        <v>10</v>
      </c>
      <c r="K310" s="8" t="s">
        <v>1</v>
      </c>
      <c r="L310" s="8">
        <v>12</v>
      </c>
      <c r="M310" s="8">
        <v>13</v>
      </c>
      <c r="N310" s="8">
        <v>14</v>
      </c>
      <c r="O310" s="72">
        <v>15</v>
      </c>
      <c r="P310" s="8">
        <v>16</v>
      </c>
      <c r="Q310" s="8"/>
      <c r="R310" s="8">
        <v>17</v>
      </c>
      <c r="S310" s="8">
        <v>18</v>
      </c>
      <c r="T310" s="8">
        <v>19</v>
      </c>
    </row>
    <row r="311" spans="1:20" ht="9.75" customHeight="1" x14ac:dyDescent="0.3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9"/>
      <c r="P311" s="8"/>
      <c r="Q311" s="8"/>
      <c r="R311" s="6"/>
      <c r="S311" s="6"/>
      <c r="T311" s="6"/>
    </row>
    <row r="312" spans="1:20" x14ac:dyDescent="0.3">
      <c r="A312" s="8">
        <v>1</v>
      </c>
      <c r="B312" s="67" t="s">
        <v>266</v>
      </c>
      <c r="C312" s="135">
        <v>6.5</v>
      </c>
      <c r="D312" s="3">
        <v>0</v>
      </c>
      <c r="E312" s="3">
        <v>0</v>
      </c>
      <c r="F312" s="3">
        <v>0</v>
      </c>
      <c r="G312" s="36">
        <f>C312+E312-F312</f>
        <v>6.5</v>
      </c>
      <c r="H312" s="13">
        <v>2</v>
      </c>
      <c r="I312" s="13">
        <v>4.5</v>
      </c>
      <c r="J312" s="13">
        <f>J404</f>
        <v>0</v>
      </c>
      <c r="K312" s="36">
        <f>H312+I312+J312</f>
        <v>6.5</v>
      </c>
      <c r="L312" s="58">
        <v>1620</v>
      </c>
      <c r="M312" s="58">
        <v>360</v>
      </c>
      <c r="N312" s="58">
        <f>I312*O312</f>
        <v>1620</v>
      </c>
      <c r="O312" s="58">
        <v>360</v>
      </c>
      <c r="P312" s="8" t="s">
        <v>66</v>
      </c>
      <c r="Q312" s="8">
        <v>8000</v>
      </c>
      <c r="R312" s="58">
        <v>30</v>
      </c>
      <c r="S312" s="6"/>
      <c r="T312" s="6"/>
    </row>
    <row r="313" spans="1:20" x14ac:dyDescent="0.3">
      <c r="A313" s="8">
        <v>2</v>
      </c>
      <c r="B313" s="67" t="s">
        <v>267</v>
      </c>
      <c r="C313" s="36">
        <v>6.5</v>
      </c>
      <c r="D313" s="3">
        <v>0</v>
      </c>
      <c r="E313" s="3">
        <v>0</v>
      </c>
      <c r="F313" s="3">
        <v>0</v>
      </c>
      <c r="G313" s="36">
        <f t="shared" ref="G313:G318" si="32">C313+E313-F313</f>
        <v>6.5</v>
      </c>
      <c r="H313" s="13">
        <v>3</v>
      </c>
      <c r="I313" s="36">
        <v>3.5</v>
      </c>
      <c r="J313" s="13">
        <f>J450</f>
        <v>0</v>
      </c>
      <c r="K313" s="36">
        <f t="shared" ref="K313:K321" si="33">H313+I313+J313</f>
        <v>6.5</v>
      </c>
      <c r="L313" s="58">
        <v>1190</v>
      </c>
      <c r="M313" s="58">
        <v>340</v>
      </c>
      <c r="N313" s="58">
        <f t="shared" ref="N313:N321" si="34">I313*O313</f>
        <v>1190</v>
      </c>
      <c r="O313" s="58">
        <v>340</v>
      </c>
      <c r="P313" s="8" t="s">
        <v>66</v>
      </c>
      <c r="Q313" s="8">
        <v>8000</v>
      </c>
      <c r="R313" s="58">
        <v>20</v>
      </c>
      <c r="S313" s="6"/>
      <c r="T313" s="6"/>
    </row>
    <row r="314" spans="1:20" x14ac:dyDescent="0.3">
      <c r="A314" s="8">
        <v>3</v>
      </c>
      <c r="B314" s="67" t="s">
        <v>268</v>
      </c>
      <c r="C314" s="13">
        <v>10</v>
      </c>
      <c r="D314" s="3">
        <v>0</v>
      </c>
      <c r="E314" s="3">
        <v>0</v>
      </c>
      <c r="F314" s="3">
        <v>0</v>
      </c>
      <c r="G314" s="13">
        <f t="shared" si="32"/>
        <v>10</v>
      </c>
      <c r="H314" s="13">
        <v>3</v>
      </c>
      <c r="I314" s="13">
        <v>3</v>
      </c>
      <c r="J314" s="3">
        <v>4</v>
      </c>
      <c r="K314" s="13">
        <f t="shared" si="33"/>
        <v>10</v>
      </c>
      <c r="L314" s="58">
        <v>1050</v>
      </c>
      <c r="M314" s="58">
        <v>350</v>
      </c>
      <c r="N314" s="58">
        <f t="shared" si="34"/>
        <v>1050</v>
      </c>
      <c r="O314" s="58">
        <v>350</v>
      </c>
      <c r="P314" s="8" t="s">
        <v>66</v>
      </c>
      <c r="Q314" s="8">
        <v>8000</v>
      </c>
      <c r="R314" s="58">
        <v>39</v>
      </c>
      <c r="S314" s="6"/>
      <c r="T314" s="6"/>
    </row>
    <row r="315" spans="1:20" x14ac:dyDescent="0.3">
      <c r="A315" s="8">
        <v>4</v>
      </c>
      <c r="B315" s="138" t="s">
        <v>269</v>
      </c>
      <c r="C315" s="133">
        <v>2</v>
      </c>
      <c r="D315" s="3">
        <v>0</v>
      </c>
      <c r="E315" s="3">
        <v>0</v>
      </c>
      <c r="F315" s="3">
        <v>0</v>
      </c>
      <c r="G315" s="13">
        <f t="shared" si="32"/>
        <v>2</v>
      </c>
      <c r="H315" s="13">
        <v>0</v>
      </c>
      <c r="I315" s="13">
        <v>2</v>
      </c>
      <c r="J315" s="3">
        <v>0</v>
      </c>
      <c r="K315" s="13">
        <f t="shared" si="33"/>
        <v>2</v>
      </c>
      <c r="L315" s="58">
        <v>760</v>
      </c>
      <c r="M315" s="58">
        <v>380</v>
      </c>
      <c r="N315" s="58">
        <f t="shared" si="34"/>
        <v>760</v>
      </c>
      <c r="O315" s="58">
        <v>380</v>
      </c>
      <c r="P315" s="8" t="s">
        <v>66</v>
      </c>
      <c r="Q315" s="8">
        <v>8000</v>
      </c>
      <c r="R315" s="58">
        <v>26</v>
      </c>
      <c r="S315" s="6"/>
      <c r="T315" s="6"/>
    </row>
    <row r="316" spans="1:20" x14ac:dyDescent="0.3">
      <c r="A316" s="8">
        <v>5</v>
      </c>
      <c r="B316" s="67" t="s">
        <v>270</v>
      </c>
      <c r="C316" s="13">
        <v>4</v>
      </c>
      <c r="D316" s="3">
        <v>0</v>
      </c>
      <c r="E316" s="3">
        <v>0</v>
      </c>
      <c r="F316" s="3">
        <v>0</v>
      </c>
      <c r="G316" s="13">
        <f t="shared" si="32"/>
        <v>4</v>
      </c>
      <c r="H316" s="36">
        <v>2</v>
      </c>
      <c r="I316" s="13">
        <v>2</v>
      </c>
      <c r="J316" s="3">
        <v>0</v>
      </c>
      <c r="K316" s="13">
        <f t="shared" si="33"/>
        <v>4</v>
      </c>
      <c r="L316" s="58">
        <v>760</v>
      </c>
      <c r="M316" s="58">
        <v>380</v>
      </c>
      <c r="N316" s="58">
        <f t="shared" si="34"/>
        <v>760</v>
      </c>
      <c r="O316" s="58">
        <v>380</v>
      </c>
      <c r="P316" s="8" t="s">
        <v>66</v>
      </c>
      <c r="Q316" s="8">
        <v>8000</v>
      </c>
      <c r="R316" s="58">
        <v>29</v>
      </c>
      <c r="S316" s="6"/>
      <c r="T316" s="6"/>
    </row>
    <row r="317" spans="1:20" x14ac:dyDescent="0.3">
      <c r="A317" s="8">
        <v>6</v>
      </c>
      <c r="B317" s="67" t="s">
        <v>271</v>
      </c>
      <c r="C317" s="133">
        <v>4</v>
      </c>
      <c r="D317" s="3">
        <v>0</v>
      </c>
      <c r="E317" s="3">
        <v>0</v>
      </c>
      <c r="F317" s="3">
        <v>0</v>
      </c>
      <c r="G317" s="13">
        <f t="shared" si="32"/>
        <v>4</v>
      </c>
      <c r="H317" s="13">
        <v>2</v>
      </c>
      <c r="I317" s="13">
        <v>2</v>
      </c>
      <c r="J317" s="13">
        <f>J409</f>
        <v>0</v>
      </c>
      <c r="K317" s="13">
        <f t="shared" si="33"/>
        <v>4</v>
      </c>
      <c r="L317" s="58">
        <v>760</v>
      </c>
      <c r="M317" s="58">
        <v>380</v>
      </c>
      <c r="N317" s="58">
        <f t="shared" si="34"/>
        <v>760</v>
      </c>
      <c r="O317" s="58">
        <v>380</v>
      </c>
      <c r="P317" s="8" t="s">
        <v>66</v>
      </c>
      <c r="Q317" s="8">
        <v>8000</v>
      </c>
      <c r="R317" s="58">
        <v>12</v>
      </c>
      <c r="S317" s="6"/>
      <c r="T317" s="6"/>
    </row>
    <row r="318" spans="1:20" x14ac:dyDescent="0.3">
      <c r="A318" s="8">
        <v>7</v>
      </c>
      <c r="B318" s="67" t="s">
        <v>272</v>
      </c>
      <c r="C318" s="13">
        <v>2</v>
      </c>
      <c r="D318" s="3">
        <v>0</v>
      </c>
      <c r="E318" s="3">
        <v>0</v>
      </c>
      <c r="F318" s="3">
        <v>0</v>
      </c>
      <c r="G318" s="13">
        <f t="shared" si="32"/>
        <v>2</v>
      </c>
      <c r="H318" s="13">
        <v>0</v>
      </c>
      <c r="I318" s="13">
        <v>2</v>
      </c>
      <c r="J318" s="13">
        <f>J455</f>
        <v>0</v>
      </c>
      <c r="K318" s="13">
        <f t="shared" si="33"/>
        <v>2</v>
      </c>
      <c r="L318" s="58">
        <v>740</v>
      </c>
      <c r="M318" s="58">
        <v>370</v>
      </c>
      <c r="N318" s="58">
        <f t="shared" si="34"/>
        <v>740</v>
      </c>
      <c r="O318" s="58">
        <v>370</v>
      </c>
      <c r="P318" s="8" t="s">
        <v>66</v>
      </c>
      <c r="Q318" s="8">
        <v>8000</v>
      </c>
      <c r="R318" s="58">
        <v>6</v>
      </c>
      <c r="S318" s="6"/>
      <c r="T318" s="6"/>
    </row>
    <row r="319" spans="1:20" x14ac:dyDescent="0.3">
      <c r="A319" s="8">
        <v>8</v>
      </c>
      <c r="B319" s="67" t="s">
        <v>273</v>
      </c>
      <c r="C319" s="13">
        <v>5</v>
      </c>
      <c r="D319" s="3">
        <v>0</v>
      </c>
      <c r="E319" s="3">
        <v>0</v>
      </c>
      <c r="F319" s="3">
        <v>0</v>
      </c>
      <c r="G319" s="13">
        <f>C319+E319-F319</f>
        <v>5</v>
      </c>
      <c r="H319" s="13">
        <v>2</v>
      </c>
      <c r="I319" s="13">
        <v>3</v>
      </c>
      <c r="J319" s="3">
        <v>0</v>
      </c>
      <c r="K319" s="13">
        <f t="shared" si="33"/>
        <v>5</v>
      </c>
      <c r="L319" s="58">
        <v>1110</v>
      </c>
      <c r="M319" s="58">
        <v>370</v>
      </c>
      <c r="N319" s="58">
        <f t="shared" si="34"/>
        <v>1110</v>
      </c>
      <c r="O319" s="58">
        <v>370</v>
      </c>
      <c r="P319" s="8" t="s">
        <v>66</v>
      </c>
      <c r="Q319" s="8">
        <v>8000</v>
      </c>
      <c r="R319" s="58">
        <v>28</v>
      </c>
      <c r="S319" s="6"/>
      <c r="T319" s="6"/>
    </row>
    <row r="320" spans="1:20" x14ac:dyDescent="0.3">
      <c r="A320" s="8">
        <v>9</v>
      </c>
      <c r="B320" s="67" t="s">
        <v>274</v>
      </c>
      <c r="C320" s="133">
        <v>4</v>
      </c>
      <c r="D320" s="3">
        <v>0</v>
      </c>
      <c r="E320" s="3">
        <v>0</v>
      </c>
      <c r="F320" s="3">
        <v>0</v>
      </c>
      <c r="G320" s="13">
        <f>C320+E320-F320</f>
        <v>4</v>
      </c>
      <c r="H320" s="13">
        <v>0</v>
      </c>
      <c r="I320" s="13">
        <v>4</v>
      </c>
      <c r="J320" s="13">
        <f>J412</f>
        <v>0</v>
      </c>
      <c r="K320" s="13">
        <f t="shared" si="33"/>
        <v>4</v>
      </c>
      <c r="L320" s="58">
        <v>1360</v>
      </c>
      <c r="M320" s="58">
        <v>340</v>
      </c>
      <c r="N320" s="58">
        <f t="shared" si="34"/>
        <v>1360</v>
      </c>
      <c r="O320" s="58">
        <v>340</v>
      </c>
      <c r="P320" s="8" t="s">
        <v>66</v>
      </c>
      <c r="Q320" s="8">
        <v>8000</v>
      </c>
      <c r="R320" s="58">
        <v>17</v>
      </c>
      <c r="S320" s="6"/>
      <c r="T320" s="6"/>
    </row>
    <row r="321" spans="1:20" x14ac:dyDescent="0.3">
      <c r="A321" s="8">
        <v>10</v>
      </c>
      <c r="B321" s="67" t="s">
        <v>275</v>
      </c>
      <c r="C321" s="13">
        <v>4</v>
      </c>
      <c r="D321" s="3">
        <v>0</v>
      </c>
      <c r="E321" s="3">
        <v>0</v>
      </c>
      <c r="F321" s="3">
        <v>0</v>
      </c>
      <c r="G321" s="13">
        <f>C321+E321-F321</f>
        <v>4</v>
      </c>
      <c r="H321" s="13">
        <v>2</v>
      </c>
      <c r="I321" s="13">
        <v>2</v>
      </c>
      <c r="J321" s="13">
        <f>J458</f>
        <v>0</v>
      </c>
      <c r="K321" s="13">
        <f t="shared" si="33"/>
        <v>4</v>
      </c>
      <c r="L321" s="58">
        <v>740</v>
      </c>
      <c r="M321" s="58">
        <v>370</v>
      </c>
      <c r="N321" s="58">
        <f t="shared" si="34"/>
        <v>740</v>
      </c>
      <c r="O321" s="58">
        <v>370</v>
      </c>
      <c r="P321" s="8" t="s">
        <v>66</v>
      </c>
      <c r="Q321" s="8">
        <v>8000</v>
      </c>
      <c r="R321" s="58">
        <v>16</v>
      </c>
      <c r="S321" s="6"/>
      <c r="T321" s="6"/>
    </row>
    <row r="322" spans="1:20" x14ac:dyDescent="0.3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58"/>
      <c r="P322" s="8"/>
      <c r="Q322" s="8"/>
      <c r="R322" s="6"/>
      <c r="S322" s="6"/>
      <c r="T322" s="6"/>
    </row>
    <row r="323" spans="1:20" x14ac:dyDescent="0.3">
      <c r="A323" s="6"/>
      <c r="B323" s="41" t="s">
        <v>3</v>
      </c>
      <c r="C323" s="13">
        <f t="shared" ref="C323:L323" si="35">SUM(C312:C322)</f>
        <v>48</v>
      </c>
      <c r="D323" s="3">
        <f t="shared" si="35"/>
        <v>0</v>
      </c>
      <c r="E323" s="36">
        <f t="shared" si="35"/>
        <v>0</v>
      </c>
      <c r="F323" s="3">
        <f t="shared" si="35"/>
        <v>0</v>
      </c>
      <c r="G323" s="13">
        <f t="shared" si="35"/>
        <v>48</v>
      </c>
      <c r="H323" s="13">
        <f t="shared" si="35"/>
        <v>16</v>
      </c>
      <c r="I323" s="13">
        <f t="shared" si="35"/>
        <v>28</v>
      </c>
      <c r="J323" s="13">
        <f t="shared" si="35"/>
        <v>4</v>
      </c>
      <c r="K323" s="13">
        <f>SUM(K312:K322)</f>
        <v>48</v>
      </c>
      <c r="L323" s="7">
        <f t="shared" si="35"/>
        <v>10090</v>
      </c>
      <c r="M323" s="58">
        <f>SUM(M312:M321)/10</f>
        <v>364</v>
      </c>
      <c r="N323" s="7">
        <f>SUM(N312:N322)</f>
        <v>10090</v>
      </c>
      <c r="O323" s="58">
        <f>SUM(O312:O321)/10</f>
        <v>364</v>
      </c>
      <c r="P323" s="8" t="s">
        <v>66</v>
      </c>
      <c r="Q323" s="8">
        <v>8000</v>
      </c>
      <c r="R323" s="40">
        <f>SUM(R312:R322)</f>
        <v>223</v>
      </c>
      <c r="S323" s="63"/>
      <c r="T323" s="6"/>
    </row>
    <row r="325" spans="1:20" x14ac:dyDescent="0.3">
      <c r="A325" s="16" t="s">
        <v>46</v>
      </c>
      <c r="H325" s="18"/>
      <c r="O325" s="419" t="str">
        <f>O285</f>
        <v>Kota Padang , 31 Desember 2023</v>
      </c>
      <c r="P325" s="419"/>
      <c r="Q325" s="419"/>
      <c r="R325" s="419"/>
      <c r="S325" s="419"/>
      <c r="T325" s="419"/>
    </row>
    <row r="326" spans="1:20" x14ac:dyDescent="0.3">
      <c r="O326" s="419" t="s">
        <v>2</v>
      </c>
      <c r="P326" s="419"/>
      <c r="Q326" s="419"/>
      <c r="R326" s="419"/>
      <c r="S326" s="419"/>
      <c r="T326" s="419"/>
    </row>
    <row r="329" spans="1:20" x14ac:dyDescent="0.3">
      <c r="O329" s="428" t="str">
        <f>O289</f>
        <v>Agus Suprapto, SST</v>
      </c>
      <c r="P329" s="428"/>
      <c r="Q329" s="428"/>
      <c r="R329" s="428"/>
      <c r="S329" s="428"/>
      <c r="T329" s="428"/>
    </row>
    <row r="330" spans="1:20" x14ac:dyDescent="0.3">
      <c r="O330" s="419" t="str">
        <f>O290</f>
        <v>NIP. 19850807 201706 1 001</v>
      </c>
      <c r="P330" s="419"/>
      <c r="Q330" s="419"/>
      <c r="R330" s="419"/>
      <c r="S330" s="419"/>
      <c r="T330" s="419"/>
    </row>
    <row r="337" spans="1:20" x14ac:dyDescent="0.3">
      <c r="A337" s="16" t="s">
        <v>96</v>
      </c>
    </row>
    <row r="338" spans="1:20" x14ac:dyDescent="0.3">
      <c r="L338" s="17"/>
    </row>
    <row r="339" spans="1:20" x14ac:dyDescent="0.3">
      <c r="A339" s="441" t="s">
        <v>93</v>
      </c>
      <c r="B339" s="460"/>
      <c r="C339" s="460"/>
      <c r="D339" s="460"/>
      <c r="E339" s="460"/>
      <c r="F339" s="460"/>
      <c r="G339" s="460"/>
      <c r="H339" s="460"/>
      <c r="I339" s="460"/>
      <c r="J339" s="460"/>
      <c r="K339" s="460"/>
      <c r="L339" s="460"/>
      <c r="M339" s="460"/>
      <c r="N339" s="460"/>
      <c r="O339" s="460"/>
      <c r="P339" s="460"/>
      <c r="Q339" s="460"/>
      <c r="R339" s="460"/>
      <c r="S339" s="460"/>
      <c r="T339" s="447"/>
    </row>
    <row r="340" spans="1:20" x14ac:dyDescent="0.3">
      <c r="A340" s="444" t="s">
        <v>4</v>
      </c>
      <c r="B340" s="461"/>
      <c r="C340" s="461"/>
      <c r="D340" s="461"/>
      <c r="E340" s="461"/>
      <c r="F340" s="461"/>
      <c r="G340" s="461"/>
      <c r="H340" s="461"/>
      <c r="I340" s="461"/>
      <c r="J340" s="461"/>
      <c r="K340" s="461"/>
      <c r="L340" s="461"/>
      <c r="M340" s="461"/>
      <c r="N340" s="461"/>
      <c r="O340" s="461"/>
      <c r="P340" s="461"/>
      <c r="Q340" s="461"/>
      <c r="R340" s="461"/>
      <c r="S340" s="461"/>
      <c r="T340" s="445"/>
    </row>
    <row r="341" spans="1:20" ht="20.100000000000001" customHeight="1" x14ac:dyDescent="0.3">
      <c r="N341" s="18"/>
    </row>
    <row r="342" spans="1:20" ht="20.100000000000001" customHeight="1" x14ac:dyDescent="0.3">
      <c r="A342" s="19" t="s">
        <v>5</v>
      </c>
      <c r="B342" s="19"/>
      <c r="C342" s="19" t="s">
        <v>81</v>
      </c>
      <c r="D342" s="19"/>
      <c r="L342" s="20"/>
      <c r="N342" s="20"/>
      <c r="Q342" s="70" t="s">
        <v>42</v>
      </c>
      <c r="S342" s="16" t="str">
        <f>S299</f>
        <v>: 2023</v>
      </c>
    </row>
    <row r="343" spans="1:20" ht="20.100000000000001" customHeight="1" x14ac:dyDescent="0.3">
      <c r="A343" s="16" t="s">
        <v>9</v>
      </c>
      <c r="C343" s="16" t="str">
        <f>C260</f>
        <v>: KOTA PADANG</v>
      </c>
      <c r="Q343" s="70" t="s">
        <v>43</v>
      </c>
      <c r="S343" s="16" t="s">
        <v>45</v>
      </c>
    </row>
    <row r="344" spans="1:20" ht="20.100000000000001" customHeight="1" x14ac:dyDescent="0.3">
      <c r="A344" s="16" t="s">
        <v>6</v>
      </c>
      <c r="C344" s="16" t="s">
        <v>99</v>
      </c>
      <c r="Q344" s="70" t="s">
        <v>44</v>
      </c>
      <c r="S344" s="16" t="str">
        <f>S301</f>
        <v>: IV ( Empat )</v>
      </c>
    </row>
    <row r="345" spans="1:20" x14ac:dyDescent="0.3">
      <c r="A345" s="16" t="s">
        <v>7</v>
      </c>
      <c r="C345" s="16" t="s">
        <v>41</v>
      </c>
    </row>
    <row r="347" spans="1:20" x14ac:dyDescent="0.3">
      <c r="A347" s="424" t="s">
        <v>8</v>
      </c>
      <c r="B347" s="424" t="s">
        <v>91</v>
      </c>
      <c r="C347" s="22" t="s">
        <v>10</v>
      </c>
      <c r="D347" s="433" t="s">
        <v>15</v>
      </c>
      <c r="E347" s="422"/>
      <c r="F347" s="422"/>
      <c r="G347" s="422"/>
      <c r="H347" s="422"/>
      <c r="I347" s="422"/>
      <c r="J347" s="422"/>
      <c r="K347" s="423"/>
      <c r="L347" s="431" t="s">
        <v>28</v>
      </c>
      <c r="M347" s="432"/>
      <c r="N347" s="431" t="s">
        <v>28</v>
      </c>
      <c r="O347" s="432"/>
      <c r="P347" s="22"/>
      <c r="Q347" s="381"/>
      <c r="R347" s="421" t="s">
        <v>35</v>
      </c>
      <c r="S347" s="427"/>
      <c r="T347" s="424" t="s">
        <v>39</v>
      </c>
    </row>
    <row r="348" spans="1:20" x14ac:dyDescent="0.3">
      <c r="A348" s="425"/>
      <c r="B348" s="425"/>
      <c r="C348" s="24" t="s">
        <v>11</v>
      </c>
      <c r="D348" s="421" t="s">
        <v>16</v>
      </c>
      <c r="E348" s="422"/>
      <c r="F348" s="422"/>
      <c r="G348" s="423"/>
      <c r="H348" s="433" t="s">
        <v>23</v>
      </c>
      <c r="I348" s="422"/>
      <c r="J348" s="422"/>
      <c r="K348" s="423"/>
      <c r="L348" s="434" t="s">
        <v>29</v>
      </c>
      <c r="M348" s="435"/>
      <c r="N348" s="434" t="s">
        <v>29</v>
      </c>
      <c r="O348" s="435"/>
      <c r="P348" s="24"/>
      <c r="Q348" s="26" t="s">
        <v>416</v>
      </c>
      <c r="R348" s="429" t="s">
        <v>36</v>
      </c>
      <c r="S348" s="430"/>
      <c r="T348" s="425"/>
    </row>
    <row r="349" spans="1:20" x14ac:dyDescent="0.3">
      <c r="A349" s="425"/>
      <c r="B349" s="425"/>
      <c r="C349" s="26" t="s">
        <v>12</v>
      </c>
      <c r="D349" s="23"/>
      <c r="E349" s="27"/>
      <c r="F349" s="23"/>
      <c r="G349" s="23"/>
      <c r="H349" s="23"/>
      <c r="I349" s="23"/>
      <c r="J349" s="23"/>
      <c r="K349" s="23"/>
      <c r="L349" s="421" t="s">
        <v>30</v>
      </c>
      <c r="M349" s="427"/>
      <c r="N349" s="421" t="s">
        <v>30</v>
      </c>
      <c r="O349" s="427"/>
      <c r="P349" s="24" t="s">
        <v>34</v>
      </c>
      <c r="Q349" s="24" t="s">
        <v>417</v>
      </c>
      <c r="R349" s="22"/>
      <c r="S349" s="22"/>
      <c r="T349" s="425"/>
    </row>
    <row r="350" spans="1:20" x14ac:dyDescent="0.3">
      <c r="A350" s="425"/>
      <c r="B350" s="425"/>
      <c r="C350" s="26" t="s">
        <v>13</v>
      </c>
      <c r="D350" s="24" t="s">
        <v>17</v>
      </c>
      <c r="E350" s="28" t="s">
        <v>17</v>
      </c>
      <c r="F350" s="24" t="s">
        <v>20</v>
      </c>
      <c r="G350" s="24" t="s">
        <v>22</v>
      </c>
      <c r="H350" s="24" t="s">
        <v>24</v>
      </c>
      <c r="I350" s="24" t="s">
        <v>25</v>
      </c>
      <c r="J350" s="24" t="s">
        <v>26</v>
      </c>
      <c r="K350" s="24" t="s">
        <v>22</v>
      </c>
      <c r="L350" s="429" t="s">
        <v>14</v>
      </c>
      <c r="M350" s="430"/>
      <c r="N350" s="429" t="s">
        <v>33</v>
      </c>
      <c r="O350" s="430"/>
      <c r="P350" s="24" t="s">
        <v>28</v>
      </c>
      <c r="Q350" s="24" t="s">
        <v>418</v>
      </c>
      <c r="R350" s="24" t="s">
        <v>37</v>
      </c>
      <c r="S350" s="24" t="s">
        <v>38</v>
      </c>
      <c r="T350" s="425"/>
    </row>
    <row r="351" spans="1:20" x14ac:dyDescent="0.3">
      <c r="A351" s="425"/>
      <c r="B351" s="425"/>
      <c r="C351" s="26" t="s">
        <v>14</v>
      </c>
      <c r="D351" s="24" t="s">
        <v>18</v>
      </c>
      <c r="E351" s="28" t="s">
        <v>19</v>
      </c>
      <c r="F351" s="24" t="s">
        <v>21</v>
      </c>
      <c r="G351" s="24"/>
      <c r="H351" s="24"/>
      <c r="I351" s="24"/>
      <c r="J351" s="24" t="s">
        <v>27</v>
      </c>
      <c r="K351" s="24"/>
      <c r="L351" s="22" t="s">
        <v>22</v>
      </c>
      <c r="M351" s="22" t="s">
        <v>31</v>
      </c>
      <c r="N351" s="22" t="s">
        <v>22</v>
      </c>
      <c r="O351" s="114" t="s">
        <v>31</v>
      </c>
      <c r="P351" s="24"/>
      <c r="Q351" s="24"/>
      <c r="R351" s="25"/>
      <c r="S351" s="25"/>
      <c r="T351" s="425"/>
    </row>
    <row r="352" spans="1:20" x14ac:dyDescent="0.3">
      <c r="A352" s="426"/>
      <c r="B352" s="426"/>
      <c r="C352" s="29"/>
      <c r="D352" s="30"/>
      <c r="E352" s="31"/>
      <c r="F352" s="30"/>
      <c r="G352" s="30"/>
      <c r="H352" s="30"/>
      <c r="I352" s="30"/>
      <c r="J352" s="30"/>
      <c r="K352" s="30"/>
      <c r="L352" s="32" t="s">
        <v>29</v>
      </c>
      <c r="M352" s="33" t="s">
        <v>32</v>
      </c>
      <c r="N352" s="32" t="s">
        <v>29</v>
      </c>
      <c r="O352" s="278" t="s">
        <v>32</v>
      </c>
      <c r="P352" s="33"/>
      <c r="Q352" s="33"/>
      <c r="R352" s="30"/>
      <c r="S352" s="30"/>
      <c r="T352" s="426"/>
    </row>
    <row r="353" spans="1:20" x14ac:dyDescent="0.3">
      <c r="A353" s="8">
        <v>1</v>
      </c>
      <c r="B353" s="8">
        <v>2</v>
      </c>
      <c r="C353" s="8">
        <v>3</v>
      </c>
      <c r="D353" s="8">
        <v>4</v>
      </c>
      <c r="E353" s="8">
        <v>5</v>
      </c>
      <c r="F353" s="8">
        <v>6</v>
      </c>
      <c r="G353" s="8" t="s">
        <v>0</v>
      </c>
      <c r="H353" s="8">
        <v>8</v>
      </c>
      <c r="I353" s="8">
        <v>9</v>
      </c>
      <c r="J353" s="8">
        <v>10</v>
      </c>
      <c r="K353" s="8" t="s">
        <v>1</v>
      </c>
      <c r="L353" s="8">
        <v>12</v>
      </c>
      <c r="M353" s="8">
        <v>13</v>
      </c>
      <c r="N353" s="8">
        <v>14</v>
      </c>
      <c r="O353" s="72">
        <v>15</v>
      </c>
      <c r="P353" s="8">
        <v>16</v>
      </c>
      <c r="Q353" s="8"/>
      <c r="R353" s="8">
        <v>17</v>
      </c>
      <c r="S353" s="8">
        <v>18</v>
      </c>
      <c r="T353" s="8">
        <v>19</v>
      </c>
    </row>
    <row r="354" spans="1:20" ht="9.75" customHeight="1" x14ac:dyDescent="0.3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9"/>
      <c r="P354" s="8"/>
      <c r="Q354" s="8"/>
      <c r="R354" s="6"/>
      <c r="S354" s="6"/>
      <c r="T354" s="6"/>
    </row>
    <row r="355" spans="1:20" x14ac:dyDescent="0.3">
      <c r="A355" s="8">
        <v>1</v>
      </c>
      <c r="B355" s="67" t="s">
        <v>266</v>
      </c>
      <c r="C355" s="144">
        <v>1.25</v>
      </c>
      <c r="D355" s="55">
        <v>0</v>
      </c>
      <c r="E355" s="107">
        <v>0</v>
      </c>
      <c r="F355" s="55">
        <v>0</v>
      </c>
      <c r="G355" s="37">
        <f>C355+E355-F355</f>
        <v>1.25</v>
      </c>
      <c r="H355" s="37">
        <v>1.25</v>
      </c>
      <c r="I355" s="13">
        <v>0</v>
      </c>
      <c r="J355" s="13">
        <f>J447</f>
        <v>0</v>
      </c>
      <c r="K355" s="37">
        <f t="shared" ref="K355:K364" si="36">H355+I355+J355</f>
        <v>1.25</v>
      </c>
      <c r="L355" s="55">
        <v>0</v>
      </c>
      <c r="M355" s="55">
        <v>0</v>
      </c>
      <c r="N355" s="55">
        <v>0</v>
      </c>
      <c r="O355" s="109">
        <v>0</v>
      </c>
      <c r="P355" s="8" t="s">
        <v>68</v>
      </c>
      <c r="Q355" s="8"/>
      <c r="R355" s="58">
        <v>6</v>
      </c>
      <c r="S355" s="6"/>
      <c r="T355" s="6"/>
    </row>
    <row r="356" spans="1:20" x14ac:dyDescent="0.3">
      <c r="A356" s="8">
        <v>2</v>
      </c>
      <c r="B356" s="67" t="s">
        <v>267</v>
      </c>
      <c r="C356" s="36">
        <v>0</v>
      </c>
      <c r="D356" s="55">
        <v>0</v>
      </c>
      <c r="E356" s="55">
        <v>0</v>
      </c>
      <c r="F356" s="55">
        <v>0</v>
      </c>
      <c r="G356" s="36">
        <f t="shared" ref="G356:G364" si="37">C356+E356-F356</f>
        <v>0</v>
      </c>
      <c r="H356" s="13">
        <v>0</v>
      </c>
      <c r="I356" s="13">
        <v>0</v>
      </c>
      <c r="J356" s="13">
        <f>J493</f>
        <v>0</v>
      </c>
      <c r="K356" s="13">
        <f t="shared" si="36"/>
        <v>0</v>
      </c>
      <c r="L356" s="55">
        <v>0</v>
      </c>
      <c r="M356" s="55">
        <v>0</v>
      </c>
      <c r="N356" s="55">
        <v>0</v>
      </c>
      <c r="O356" s="109">
        <v>0</v>
      </c>
      <c r="P356" s="8" t="s">
        <v>68</v>
      </c>
      <c r="Q356" s="8"/>
      <c r="R356" s="58">
        <v>0</v>
      </c>
      <c r="S356" s="6"/>
      <c r="T356" s="6"/>
    </row>
    <row r="357" spans="1:20" x14ac:dyDescent="0.3">
      <c r="A357" s="8">
        <v>3</v>
      </c>
      <c r="B357" s="67" t="s">
        <v>268</v>
      </c>
      <c r="C357" s="36">
        <v>0.5</v>
      </c>
      <c r="D357" s="55">
        <v>0</v>
      </c>
      <c r="E357" s="55">
        <v>0</v>
      </c>
      <c r="F357" s="55">
        <v>0</v>
      </c>
      <c r="G357" s="36">
        <f t="shared" si="37"/>
        <v>0.5</v>
      </c>
      <c r="H357" s="36">
        <v>0.5</v>
      </c>
      <c r="I357" s="13">
        <v>0</v>
      </c>
      <c r="J357" s="55">
        <v>0</v>
      </c>
      <c r="K357" s="36">
        <f t="shared" si="36"/>
        <v>0.5</v>
      </c>
      <c r="L357" s="55">
        <v>0</v>
      </c>
      <c r="M357" s="55">
        <v>0</v>
      </c>
      <c r="N357" s="55">
        <v>0</v>
      </c>
      <c r="O357" s="109">
        <v>0</v>
      </c>
      <c r="P357" s="8" t="s">
        <v>68</v>
      </c>
      <c r="Q357" s="8"/>
      <c r="R357" s="58">
        <v>3</v>
      </c>
      <c r="S357" s="6"/>
      <c r="T357" s="6"/>
    </row>
    <row r="358" spans="1:20" x14ac:dyDescent="0.3">
      <c r="A358" s="8">
        <v>4</v>
      </c>
      <c r="B358" s="138" t="s">
        <v>269</v>
      </c>
      <c r="C358" s="133">
        <v>0</v>
      </c>
      <c r="D358" s="55">
        <v>0</v>
      </c>
      <c r="E358" s="55">
        <v>0</v>
      </c>
      <c r="F358" s="55">
        <v>0</v>
      </c>
      <c r="G358" s="36">
        <f t="shared" si="37"/>
        <v>0</v>
      </c>
      <c r="H358" s="13">
        <v>0</v>
      </c>
      <c r="I358" s="13">
        <v>0</v>
      </c>
      <c r="J358" s="55">
        <v>0</v>
      </c>
      <c r="K358" s="13">
        <f t="shared" si="36"/>
        <v>0</v>
      </c>
      <c r="L358" s="55">
        <v>0</v>
      </c>
      <c r="M358" s="55">
        <v>0</v>
      </c>
      <c r="N358" s="55">
        <v>0</v>
      </c>
      <c r="O358" s="109">
        <v>0</v>
      </c>
      <c r="P358" s="8" t="s">
        <v>68</v>
      </c>
      <c r="Q358" s="8"/>
      <c r="R358" s="58">
        <v>0</v>
      </c>
      <c r="S358" s="6"/>
      <c r="T358" s="6"/>
    </row>
    <row r="359" spans="1:20" x14ac:dyDescent="0.3">
      <c r="A359" s="8">
        <v>5</v>
      </c>
      <c r="B359" s="67" t="s">
        <v>270</v>
      </c>
      <c r="C359" s="13">
        <v>1</v>
      </c>
      <c r="D359" s="55">
        <v>0</v>
      </c>
      <c r="E359" s="55">
        <v>0</v>
      </c>
      <c r="F359" s="55">
        <v>0</v>
      </c>
      <c r="G359" s="36">
        <f t="shared" si="37"/>
        <v>1</v>
      </c>
      <c r="H359" s="13">
        <v>1</v>
      </c>
      <c r="I359" s="13">
        <v>0</v>
      </c>
      <c r="J359" s="55">
        <v>0</v>
      </c>
      <c r="K359" s="36">
        <f t="shared" si="36"/>
        <v>1</v>
      </c>
      <c r="L359" s="55">
        <v>0</v>
      </c>
      <c r="M359" s="55">
        <v>0</v>
      </c>
      <c r="N359" s="55">
        <v>0</v>
      </c>
      <c r="O359" s="109">
        <v>0</v>
      </c>
      <c r="P359" s="8" t="s">
        <v>68</v>
      </c>
      <c r="Q359" s="8"/>
      <c r="R359" s="58">
        <v>4</v>
      </c>
      <c r="S359" s="6"/>
      <c r="T359" s="6"/>
    </row>
    <row r="360" spans="1:20" x14ac:dyDescent="0.3">
      <c r="A360" s="8">
        <v>6</v>
      </c>
      <c r="B360" s="67" t="s">
        <v>271</v>
      </c>
      <c r="C360" s="135">
        <v>2.4</v>
      </c>
      <c r="D360" s="55">
        <v>0</v>
      </c>
      <c r="E360" s="107">
        <v>0</v>
      </c>
      <c r="F360" s="55">
        <v>0</v>
      </c>
      <c r="G360" s="37">
        <f t="shared" si="37"/>
        <v>2.4</v>
      </c>
      <c r="H360" s="37">
        <v>2.4</v>
      </c>
      <c r="I360" s="13">
        <v>0</v>
      </c>
      <c r="J360" s="13">
        <f>J452</f>
        <v>0</v>
      </c>
      <c r="K360" s="37">
        <f t="shared" si="36"/>
        <v>2.4</v>
      </c>
      <c r="L360" s="55">
        <v>0</v>
      </c>
      <c r="M360" s="55">
        <v>0</v>
      </c>
      <c r="N360" s="55">
        <v>0</v>
      </c>
      <c r="O360" s="109">
        <v>0</v>
      </c>
      <c r="P360" s="8" t="s">
        <v>68</v>
      </c>
      <c r="Q360" s="8"/>
      <c r="R360" s="58">
        <v>25</v>
      </c>
      <c r="S360" s="6"/>
      <c r="T360" s="6"/>
    </row>
    <row r="361" spans="1:20" x14ac:dyDescent="0.3">
      <c r="A361" s="8">
        <v>7</v>
      </c>
      <c r="B361" s="67" t="s">
        <v>272</v>
      </c>
      <c r="C361" s="36">
        <v>0.5</v>
      </c>
      <c r="D361" s="55">
        <v>0</v>
      </c>
      <c r="E361" s="55">
        <v>0</v>
      </c>
      <c r="F361" s="55">
        <v>0</v>
      </c>
      <c r="G361" s="36">
        <f t="shared" si="37"/>
        <v>0.5</v>
      </c>
      <c r="H361" s="36">
        <v>0.5</v>
      </c>
      <c r="I361" s="13">
        <v>0</v>
      </c>
      <c r="J361" s="13">
        <f>J498</f>
        <v>0</v>
      </c>
      <c r="K361" s="36">
        <f t="shared" si="36"/>
        <v>0.5</v>
      </c>
      <c r="L361" s="55">
        <v>0</v>
      </c>
      <c r="M361" s="55">
        <v>0</v>
      </c>
      <c r="N361" s="55">
        <v>0</v>
      </c>
      <c r="O361" s="109">
        <v>0</v>
      </c>
      <c r="P361" s="8" t="s">
        <v>68</v>
      </c>
      <c r="Q361" s="8"/>
      <c r="R361" s="58">
        <v>2</v>
      </c>
      <c r="S361" s="6"/>
      <c r="T361" s="6"/>
    </row>
    <row r="362" spans="1:20" x14ac:dyDescent="0.3">
      <c r="A362" s="8">
        <v>5</v>
      </c>
      <c r="B362" s="67" t="s">
        <v>273</v>
      </c>
      <c r="C362" s="13">
        <v>1</v>
      </c>
      <c r="D362" s="55">
        <v>0</v>
      </c>
      <c r="E362" s="55">
        <v>0</v>
      </c>
      <c r="F362" s="55">
        <v>0</v>
      </c>
      <c r="G362" s="36">
        <f t="shared" si="37"/>
        <v>1</v>
      </c>
      <c r="H362" s="36">
        <v>1</v>
      </c>
      <c r="I362" s="13">
        <v>0</v>
      </c>
      <c r="J362" s="55">
        <v>0</v>
      </c>
      <c r="K362" s="36">
        <f t="shared" si="36"/>
        <v>1</v>
      </c>
      <c r="L362" s="55">
        <v>0</v>
      </c>
      <c r="M362" s="55">
        <v>0</v>
      </c>
      <c r="N362" s="55">
        <v>0</v>
      </c>
      <c r="O362" s="109">
        <v>0</v>
      </c>
      <c r="P362" s="8" t="s">
        <v>68</v>
      </c>
      <c r="Q362" s="8"/>
      <c r="R362" s="58">
        <v>4</v>
      </c>
      <c r="S362" s="6"/>
      <c r="T362" s="6"/>
    </row>
    <row r="363" spans="1:20" x14ac:dyDescent="0.3">
      <c r="A363" s="8">
        <v>9</v>
      </c>
      <c r="B363" s="67" t="s">
        <v>274</v>
      </c>
      <c r="C363" s="133">
        <v>0</v>
      </c>
      <c r="D363" s="55">
        <v>0</v>
      </c>
      <c r="E363" s="55">
        <v>0</v>
      </c>
      <c r="F363" s="55">
        <v>0</v>
      </c>
      <c r="G363" s="36">
        <f t="shared" si="37"/>
        <v>0</v>
      </c>
      <c r="H363" s="13"/>
      <c r="I363" s="13">
        <v>0</v>
      </c>
      <c r="J363" s="13">
        <f>J455</f>
        <v>0</v>
      </c>
      <c r="K363" s="36">
        <f t="shared" si="36"/>
        <v>0</v>
      </c>
      <c r="L363" s="55">
        <v>0</v>
      </c>
      <c r="M363" s="55">
        <v>0</v>
      </c>
      <c r="N363" s="55">
        <v>0</v>
      </c>
      <c r="O363" s="109">
        <v>0</v>
      </c>
      <c r="P363" s="8" t="s">
        <v>68</v>
      </c>
      <c r="Q363" s="8"/>
      <c r="R363" s="58">
        <v>0</v>
      </c>
      <c r="S363" s="6"/>
      <c r="T363" s="6"/>
    </row>
    <row r="364" spans="1:20" x14ac:dyDescent="0.3">
      <c r="A364" s="8">
        <v>10</v>
      </c>
      <c r="B364" s="67" t="s">
        <v>275</v>
      </c>
      <c r="C364" s="13">
        <v>1</v>
      </c>
      <c r="D364" s="55">
        <v>0</v>
      </c>
      <c r="E364" s="55">
        <v>0</v>
      </c>
      <c r="F364" s="55">
        <v>0</v>
      </c>
      <c r="G364" s="36">
        <f t="shared" si="37"/>
        <v>1</v>
      </c>
      <c r="H364" s="13">
        <v>1</v>
      </c>
      <c r="I364" s="13">
        <v>0</v>
      </c>
      <c r="J364" s="13">
        <f>J501</f>
        <v>0</v>
      </c>
      <c r="K364" s="36">
        <f t="shared" si="36"/>
        <v>1</v>
      </c>
      <c r="L364" s="55">
        <v>0</v>
      </c>
      <c r="M364" s="55">
        <v>0</v>
      </c>
      <c r="N364" s="55">
        <v>0</v>
      </c>
      <c r="O364" s="109">
        <v>0</v>
      </c>
      <c r="P364" s="8" t="s">
        <v>68</v>
      </c>
      <c r="Q364" s="8"/>
      <c r="R364" s="58">
        <v>5</v>
      </c>
      <c r="S364" s="6"/>
      <c r="T364" s="6"/>
    </row>
    <row r="365" spans="1:20" x14ac:dyDescent="0.3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6"/>
      <c r="P365" s="8"/>
      <c r="Q365" s="8"/>
      <c r="R365" s="6"/>
      <c r="S365" s="6"/>
      <c r="T365" s="6"/>
    </row>
    <row r="366" spans="1:20" x14ac:dyDescent="0.3">
      <c r="A366" s="6"/>
      <c r="B366" s="41" t="s">
        <v>3</v>
      </c>
      <c r="C366" s="37">
        <f t="shared" ref="C366:J366" si="38">SUM(C355:C365)</f>
        <v>7.65</v>
      </c>
      <c r="D366" s="3">
        <f t="shared" si="38"/>
        <v>0</v>
      </c>
      <c r="E366" s="37">
        <f t="shared" si="38"/>
        <v>0</v>
      </c>
      <c r="F366" s="3">
        <f t="shared" si="38"/>
        <v>0</v>
      </c>
      <c r="G366" s="37">
        <f>SUM(G355:G365)</f>
        <v>7.65</v>
      </c>
      <c r="H366" s="37">
        <f t="shared" si="38"/>
        <v>7.65</v>
      </c>
      <c r="I366" s="13">
        <f t="shared" si="38"/>
        <v>0</v>
      </c>
      <c r="J366" s="13">
        <f t="shared" si="38"/>
        <v>0</v>
      </c>
      <c r="K366" s="37">
        <f>SUM(K355:K365)</f>
        <v>7.65</v>
      </c>
      <c r="L366" s="55">
        <v>0</v>
      </c>
      <c r="M366" s="55">
        <v>0</v>
      </c>
      <c r="N366" s="55">
        <v>0</v>
      </c>
      <c r="O366" s="109">
        <v>0</v>
      </c>
      <c r="P366" s="8" t="s">
        <v>68</v>
      </c>
      <c r="Q366" s="8">
        <v>40000</v>
      </c>
      <c r="R366" s="40">
        <f>SUM(R355:R365)</f>
        <v>49</v>
      </c>
      <c r="S366" s="63"/>
      <c r="T366" s="6"/>
    </row>
    <row r="368" spans="1:20" x14ac:dyDescent="0.3">
      <c r="A368" s="16" t="s">
        <v>46</v>
      </c>
      <c r="O368" s="419" t="str">
        <f>O325</f>
        <v>Kota Padang , 31 Desember 2023</v>
      </c>
      <c r="P368" s="419"/>
      <c r="Q368" s="419"/>
      <c r="R368" s="419"/>
      <c r="S368" s="419"/>
      <c r="T368" s="419"/>
    </row>
    <row r="369" spans="1:20" x14ac:dyDescent="0.3">
      <c r="A369" s="83"/>
      <c r="B369" s="82" t="s">
        <v>325</v>
      </c>
      <c r="O369" s="419" t="str">
        <f>O37</f>
        <v>Petugas Pencacah</v>
      </c>
      <c r="P369" s="419"/>
      <c r="Q369" s="419"/>
      <c r="R369" s="419"/>
      <c r="S369" s="419"/>
      <c r="T369" s="419"/>
    </row>
    <row r="370" spans="1:20" x14ac:dyDescent="0.3">
      <c r="A370" s="83"/>
      <c r="B370" s="82"/>
    </row>
    <row r="371" spans="1:20" x14ac:dyDescent="0.3">
      <c r="B371" s="82"/>
    </row>
    <row r="372" spans="1:20" x14ac:dyDescent="0.3">
      <c r="O372" s="428" t="str">
        <f>O329</f>
        <v>Agus Suprapto, SST</v>
      </c>
      <c r="P372" s="428"/>
      <c r="Q372" s="428"/>
      <c r="R372" s="428"/>
      <c r="S372" s="428"/>
      <c r="T372" s="428"/>
    </row>
    <row r="373" spans="1:20" x14ac:dyDescent="0.3">
      <c r="O373" s="419" t="str">
        <f>O330</f>
        <v>NIP. 19850807 201706 1 001</v>
      </c>
      <c r="P373" s="419"/>
      <c r="Q373" s="419"/>
      <c r="R373" s="419"/>
      <c r="S373" s="419"/>
      <c r="T373" s="419"/>
    </row>
    <row r="377" spans="1:20" x14ac:dyDescent="0.3">
      <c r="A377" s="16" t="s">
        <v>96</v>
      </c>
    </row>
    <row r="378" spans="1:20" x14ac:dyDescent="0.3">
      <c r="L378" s="17"/>
    </row>
    <row r="379" spans="1:20" x14ac:dyDescent="0.3">
      <c r="A379" s="441" t="s">
        <v>93</v>
      </c>
      <c r="B379" s="460"/>
      <c r="C379" s="460"/>
      <c r="D379" s="460"/>
      <c r="E379" s="460"/>
      <c r="F379" s="460"/>
      <c r="G379" s="460"/>
      <c r="H379" s="460"/>
      <c r="I379" s="460"/>
      <c r="J379" s="460"/>
      <c r="K379" s="460"/>
      <c r="L379" s="460"/>
      <c r="M379" s="460"/>
      <c r="N379" s="460"/>
      <c r="O379" s="460"/>
      <c r="P379" s="460"/>
      <c r="Q379" s="460"/>
      <c r="R379" s="460"/>
      <c r="S379" s="460"/>
      <c r="T379" s="447"/>
    </row>
    <row r="380" spans="1:20" x14ac:dyDescent="0.3">
      <c r="A380" s="444" t="s">
        <v>4</v>
      </c>
      <c r="B380" s="461"/>
      <c r="C380" s="461"/>
      <c r="D380" s="461"/>
      <c r="E380" s="461"/>
      <c r="F380" s="461"/>
      <c r="G380" s="461"/>
      <c r="H380" s="461"/>
      <c r="I380" s="461"/>
      <c r="J380" s="461"/>
      <c r="K380" s="461"/>
      <c r="L380" s="461"/>
      <c r="M380" s="461"/>
      <c r="N380" s="461"/>
      <c r="O380" s="461"/>
      <c r="P380" s="461"/>
      <c r="Q380" s="461"/>
      <c r="R380" s="461"/>
      <c r="S380" s="461"/>
      <c r="T380" s="445"/>
    </row>
    <row r="381" spans="1:20" ht="20.100000000000001" customHeight="1" x14ac:dyDescent="0.3">
      <c r="N381" s="18"/>
    </row>
    <row r="382" spans="1:20" ht="20.100000000000001" customHeight="1" x14ac:dyDescent="0.3">
      <c r="A382" s="19" t="s">
        <v>5</v>
      </c>
      <c r="B382" s="19"/>
      <c r="C382" s="19" t="s">
        <v>88</v>
      </c>
      <c r="D382" s="19"/>
      <c r="L382" s="20"/>
      <c r="N382" s="20"/>
      <c r="Q382" s="70" t="s">
        <v>42</v>
      </c>
      <c r="S382" s="16" t="str">
        <f>S342</f>
        <v>: 2023</v>
      </c>
    </row>
    <row r="383" spans="1:20" ht="20.100000000000001" customHeight="1" x14ac:dyDescent="0.3">
      <c r="A383" s="16" t="s">
        <v>9</v>
      </c>
      <c r="C383" s="16" t="str">
        <f>C300</f>
        <v>: KOTA PADANG</v>
      </c>
      <c r="Q383" s="70" t="s">
        <v>43</v>
      </c>
      <c r="S383" s="16" t="s">
        <v>45</v>
      </c>
    </row>
    <row r="384" spans="1:20" ht="20.100000000000001" customHeight="1" x14ac:dyDescent="0.3">
      <c r="A384" s="16" t="s">
        <v>6</v>
      </c>
      <c r="C384" s="16" t="s">
        <v>99</v>
      </c>
      <c r="Q384" s="70" t="s">
        <v>44</v>
      </c>
      <c r="S384" s="16" t="str">
        <f>S344</f>
        <v>: IV ( Empat )</v>
      </c>
    </row>
    <row r="385" spans="1:20" x14ac:dyDescent="0.3">
      <c r="A385" s="16" t="s">
        <v>7</v>
      </c>
      <c r="C385" s="16" t="s">
        <v>41</v>
      </c>
    </row>
    <row r="387" spans="1:20" x14ac:dyDescent="0.3">
      <c r="A387" s="424" t="s">
        <v>8</v>
      </c>
      <c r="B387" s="424" t="s">
        <v>91</v>
      </c>
      <c r="C387" s="22" t="s">
        <v>10</v>
      </c>
      <c r="D387" s="433" t="s">
        <v>15</v>
      </c>
      <c r="E387" s="422"/>
      <c r="F387" s="422"/>
      <c r="G387" s="422"/>
      <c r="H387" s="422"/>
      <c r="I387" s="422"/>
      <c r="J387" s="422"/>
      <c r="K387" s="423"/>
      <c r="L387" s="431" t="s">
        <v>28</v>
      </c>
      <c r="M387" s="432"/>
      <c r="N387" s="431" t="s">
        <v>28</v>
      </c>
      <c r="O387" s="432"/>
      <c r="P387" s="22"/>
      <c r="Q387" s="381"/>
      <c r="R387" s="421" t="s">
        <v>35</v>
      </c>
      <c r="S387" s="427"/>
      <c r="T387" s="424" t="s">
        <v>39</v>
      </c>
    </row>
    <row r="388" spans="1:20" x14ac:dyDescent="0.3">
      <c r="A388" s="425"/>
      <c r="B388" s="425"/>
      <c r="C388" s="24" t="s">
        <v>11</v>
      </c>
      <c r="D388" s="421" t="s">
        <v>16</v>
      </c>
      <c r="E388" s="422"/>
      <c r="F388" s="422"/>
      <c r="G388" s="423"/>
      <c r="H388" s="433" t="s">
        <v>23</v>
      </c>
      <c r="I388" s="422"/>
      <c r="J388" s="422"/>
      <c r="K388" s="423"/>
      <c r="L388" s="434" t="s">
        <v>29</v>
      </c>
      <c r="M388" s="435"/>
      <c r="N388" s="434" t="s">
        <v>29</v>
      </c>
      <c r="O388" s="435"/>
      <c r="P388" s="24"/>
      <c r="Q388" s="26" t="s">
        <v>416</v>
      </c>
      <c r="R388" s="429" t="s">
        <v>36</v>
      </c>
      <c r="S388" s="430"/>
      <c r="T388" s="425"/>
    </row>
    <row r="389" spans="1:20" x14ac:dyDescent="0.3">
      <c r="A389" s="425"/>
      <c r="B389" s="425"/>
      <c r="C389" s="26" t="s">
        <v>12</v>
      </c>
      <c r="D389" s="23"/>
      <c r="E389" s="27"/>
      <c r="F389" s="23"/>
      <c r="G389" s="23"/>
      <c r="H389" s="23"/>
      <c r="I389" s="23"/>
      <c r="J389" s="23"/>
      <c r="K389" s="23"/>
      <c r="L389" s="421" t="s">
        <v>30</v>
      </c>
      <c r="M389" s="427"/>
      <c r="N389" s="421" t="s">
        <v>30</v>
      </c>
      <c r="O389" s="427"/>
      <c r="P389" s="24" t="s">
        <v>34</v>
      </c>
      <c r="Q389" s="24" t="s">
        <v>417</v>
      </c>
      <c r="R389" s="22"/>
      <c r="S389" s="22"/>
      <c r="T389" s="425"/>
    </row>
    <row r="390" spans="1:20" x14ac:dyDescent="0.3">
      <c r="A390" s="425"/>
      <c r="B390" s="425"/>
      <c r="C390" s="26" t="s">
        <v>13</v>
      </c>
      <c r="D390" s="24" t="s">
        <v>17</v>
      </c>
      <c r="E390" s="28" t="s">
        <v>17</v>
      </c>
      <c r="F390" s="24" t="s">
        <v>20</v>
      </c>
      <c r="G390" s="24" t="s">
        <v>22</v>
      </c>
      <c r="H390" s="24" t="s">
        <v>24</v>
      </c>
      <c r="I390" s="24" t="s">
        <v>25</v>
      </c>
      <c r="J390" s="24" t="s">
        <v>26</v>
      </c>
      <c r="K390" s="24" t="s">
        <v>22</v>
      </c>
      <c r="L390" s="429" t="s">
        <v>14</v>
      </c>
      <c r="M390" s="430"/>
      <c r="N390" s="429" t="s">
        <v>33</v>
      </c>
      <c r="O390" s="430"/>
      <c r="P390" s="24" t="s">
        <v>28</v>
      </c>
      <c r="Q390" s="24" t="s">
        <v>418</v>
      </c>
      <c r="R390" s="24" t="s">
        <v>37</v>
      </c>
      <c r="S390" s="24" t="s">
        <v>38</v>
      </c>
      <c r="T390" s="425"/>
    </row>
    <row r="391" spans="1:20" x14ac:dyDescent="0.3">
      <c r="A391" s="425"/>
      <c r="B391" s="425"/>
      <c r="C391" s="26" t="s">
        <v>14</v>
      </c>
      <c r="D391" s="24" t="s">
        <v>18</v>
      </c>
      <c r="E391" s="28" t="s">
        <v>19</v>
      </c>
      <c r="F391" s="24" t="s">
        <v>21</v>
      </c>
      <c r="G391" s="24"/>
      <c r="H391" s="24"/>
      <c r="I391" s="24"/>
      <c r="J391" s="24" t="s">
        <v>27</v>
      </c>
      <c r="K391" s="24"/>
      <c r="L391" s="22" t="s">
        <v>22</v>
      </c>
      <c r="M391" s="22" t="s">
        <v>31</v>
      </c>
      <c r="N391" s="22" t="s">
        <v>22</v>
      </c>
      <c r="O391" s="114" t="s">
        <v>31</v>
      </c>
      <c r="P391" s="24"/>
      <c r="Q391" s="24"/>
      <c r="R391" s="25"/>
      <c r="S391" s="25"/>
      <c r="T391" s="425"/>
    </row>
    <row r="392" spans="1:20" x14ac:dyDescent="0.3">
      <c r="A392" s="426"/>
      <c r="B392" s="426"/>
      <c r="C392" s="29"/>
      <c r="D392" s="30"/>
      <c r="E392" s="31"/>
      <c r="F392" s="30"/>
      <c r="G392" s="30"/>
      <c r="H392" s="30"/>
      <c r="I392" s="30"/>
      <c r="J392" s="30"/>
      <c r="K392" s="30"/>
      <c r="L392" s="32" t="s">
        <v>29</v>
      </c>
      <c r="M392" s="33" t="s">
        <v>32</v>
      </c>
      <c r="N392" s="32" t="s">
        <v>29</v>
      </c>
      <c r="O392" s="278" t="s">
        <v>32</v>
      </c>
      <c r="P392" s="33"/>
      <c r="Q392" s="33"/>
      <c r="R392" s="30"/>
      <c r="S392" s="30"/>
      <c r="T392" s="426"/>
    </row>
    <row r="393" spans="1:20" x14ac:dyDescent="0.3">
      <c r="A393" s="8">
        <v>1</v>
      </c>
      <c r="B393" s="8">
        <v>2</v>
      </c>
      <c r="C393" s="8">
        <v>3</v>
      </c>
      <c r="D393" s="8">
        <v>4</v>
      </c>
      <c r="E393" s="8">
        <v>5</v>
      </c>
      <c r="F393" s="8">
        <v>6</v>
      </c>
      <c r="G393" s="8" t="s">
        <v>0</v>
      </c>
      <c r="H393" s="8">
        <v>8</v>
      </c>
      <c r="I393" s="8">
        <v>9</v>
      </c>
      <c r="J393" s="8">
        <v>10</v>
      </c>
      <c r="K393" s="8" t="s">
        <v>1</v>
      </c>
      <c r="L393" s="8">
        <v>12</v>
      </c>
      <c r="M393" s="8">
        <v>13</v>
      </c>
      <c r="N393" s="8">
        <v>14</v>
      </c>
      <c r="O393" s="72">
        <v>15</v>
      </c>
      <c r="P393" s="8">
        <v>16</v>
      </c>
      <c r="Q393" s="8"/>
      <c r="R393" s="8">
        <v>17</v>
      </c>
      <c r="S393" s="8">
        <v>18</v>
      </c>
      <c r="T393" s="8">
        <v>19</v>
      </c>
    </row>
    <row r="394" spans="1:20" ht="9.75" customHeight="1" x14ac:dyDescent="0.3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9"/>
      <c r="P394" s="8"/>
      <c r="Q394" s="8"/>
      <c r="R394" s="6"/>
      <c r="S394" s="6"/>
      <c r="T394" s="6"/>
    </row>
    <row r="395" spans="1:20" x14ac:dyDescent="0.3">
      <c r="A395" s="8">
        <v>1</v>
      </c>
      <c r="B395" s="67" t="s">
        <v>266</v>
      </c>
      <c r="C395" s="55">
        <v>0</v>
      </c>
      <c r="D395" s="55">
        <v>0</v>
      </c>
      <c r="E395" s="55">
        <v>0</v>
      </c>
      <c r="F395" s="55">
        <v>0</v>
      </c>
      <c r="G395" s="55">
        <v>0</v>
      </c>
      <c r="H395" s="55">
        <v>0</v>
      </c>
      <c r="I395" s="55">
        <v>0</v>
      </c>
      <c r="J395" s="55">
        <v>0</v>
      </c>
      <c r="K395" s="55">
        <f>H395+I395+J395</f>
        <v>0</v>
      </c>
      <c r="L395" s="55">
        <v>0</v>
      </c>
      <c r="M395" s="55">
        <v>0</v>
      </c>
      <c r="N395" s="55">
        <v>0</v>
      </c>
      <c r="O395" s="109">
        <v>0</v>
      </c>
      <c r="P395" s="8" t="s">
        <v>75</v>
      </c>
      <c r="Q395" s="8"/>
      <c r="R395" s="5"/>
      <c r="S395" s="6"/>
      <c r="T395" s="6"/>
    </row>
    <row r="396" spans="1:20" x14ac:dyDescent="0.3">
      <c r="A396" s="8">
        <v>2</v>
      </c>
      <c r="B396" s="67" t="s">
        <v>267</v>
      </c>
      <c r="C396" s="3">
        <v>4</v>
      </c>
      <c r="D396" s="3">
        <v>0</v>
      </c>
      <c r="E396" s="3">
        <v>0</v>
      </c>
      <c r="F396" s="3">
        <v>0</v>
      </c>
      <c r="G396" s="3">
        <f>C396+E396-F396</f>
        <v>4</v>
      </c>
      <c r="H396" s="3">
        <v>4</v>
      </c>
      <c r="I396" s="3">
        <v>0</v>
      </c>
      <c r="J396" s="3">
        <v>0</v>
      </c>
      <c r="K396" s="3">
        <f t="shared" ref="K396:K404" si="39">H396+I396+J396</f>
        <v>4</v>
      </c>
      <c r="L396" s="3">
        <v>0</v>
      </c>
      <c r="M396" s="55">
        <v>0</v>
      </c>
      <c r="N396" s="55">
        <v>0</v>
      </c>
      <c r="O396" s="109">
        <v>0</v>
      </c>
      <c r="P396" s="8" t="s">
        <v>75</v>
      </c>
      <c r="Q396" s="8"/>
      <c r="R396" s="58">
        <v>6</v>
      </c>
      <c r="S396" s="6"/>
      <c r="T396" s="6"/>
    </row>
    <row r="397" spans="1:20" x14ac:dyDescent="0.3">
      <c r="A397" s="8">
        <v>3</v>
      </c>
      <c r="B397" s="67" t="s">
        <v>268</v>
      </c>
      <c r="C397" s="64">
        <v>4.8</v>
      </c>
      <c r="D397" s="3">
        <v>0</v>
      </c>
      <c r="E397" s="64">
        <v>0</v>
      </c>
      <c r="F397" s="3">
        <v>0</v>
      </c>
      <c r="G397" s="64">
        <f>C397+E397-F397</f>
        <v>4.8</v>
      </c>
      <c r="H397" s="64">
        <v>4.8</v>
      </c>
      <c r="I397" s="3">
        <v>0</v>
      </c>
      <c r="J397" s="3">
        <v>0</v>
      </c>
      <c r="K397" s="64">
        <f t="shared" si="39"/>
        <v>4.8</v>
      </c>
      <c r="L397" s="3">
        <v>0</v>
      </c>
      <c r="M397" s="55">
        <v>0</v>
      </c>
      <c r="N397" s="55">
        <v>0</v>
      </c>
      <c r="O397" s="109">
        <v>0</v>
      </c>
      <c r="P397" s="8" t="s">
        <v>75</v>
      </c>
      <c r="Q397" s="8"/>
      <c r="R397" s="58">
        <v>7</v>
      </c>
      <c r="S397" s="6"/>
      <c r="T397" s="6"/>
    </row>
    <row r="398" spans="1:20" x14ac:dyDescent="0.3">
      <c r="A398" s="8">
        <v>4</v>
      </c>
      <c r="B398" s="138" t="s">
        <v>269</v>
      </c>
      <c r="C398" s="55">
        <v>0</v>
      </c>
      <c r="D398" s="55">
        <v>0</v>
      </c>
      <c r="E398" s="55">
        <v>0</v>
      </c>
      <c r="F398" s="55">
        <v>0</v>
      </c>
      <c r="G398" s="55">
        <v>0</v>
      </c>
      <c r="H398" s="55">
        <v>0</v>
      </c>
      <c r="I398" s="55">
        <v>0</v>
      </c>
      <c r="J398" s="55">
        <v>0</v>
      </c>
      <c r="K398" s="55">
        <f t="shared" si="39"/>
        <v>0</v>
      </c>
      <c r="L398" s="55">
        <v>0</v>
      </c>
      <c r="M398" s="55">
        <v>0</v>
      </c>
      <c r="N398" s="55">
        <v>0</v>
      </c>
      <c r="O398" s="109">
        <v>0</v>
      </c>
      <c r="P398" s="8" t="s">
        <v>75</v>
      </c>
      <c r="Q398" s="8"/>
      <c r="R398" s="58"/>
      <c r="S398" s="6"/>
      <c r="T398" s="6"/>
    </row>
    <row r="399" spans="1:20" x14ac:dyDescent="0.3">
      <c r="A399" s="8">
        <v>5</v>
      </c>
      <c r="B399" s="67" t="s">
        <v>270</v>
      </c>
      <c r="C399" s="55">
        <v>0</v>
      </c>
      <c r="D399" s="55">
        <v>0</v>
      </c>
      <c r="E399" s="55">
        <v>0</v>
      </c>
      <c r="F399" s="55">
        <v>0</v>
      </c>
      <c r="G399" s="55">
        <v>0</v>
      </c>
      <c r="H399" s="55">
        <v>0</v>
      </c>
      <c r="I399" s="55">
        <v>0</v>
      </c>
      <c r="J399" s="55">
        <v>0</v>
      </c>
      <c r="K399" s="55">
        <f t="shared" si="39"/>
        <v>0</v>
      </c>
      <c r="L399" s="55">
        <v>0</v>
      </c>
      <c r="M399" s="55">
        <v>0</v>
      </c>
      <c r="N399" s="55">
        <v>0</v>
      </c>
      <c r="O399" s="109">
        <v>0</v>
      </c>
      <c r="P399" s="8" t="s">
        <v>75</v>
      </c>
      <c r="Q399" s="8"/>
      <c r="R399" s="58"/>
      <c r="S399" s="6"/>
      <c r="T399" s="6"/>
    </row>
    <row r="400" spans="1:20" x14ac:dyDescent="0.3">
      <c r="A400" s="8">
        <v>6</v>
      </c>
      <c r="B400" s="67" t="s">
        <v>271</v>
      </c>
      <c r="C400" s="55">
        <v>0</v>
      </c>
      <c r="D400" s="55">
        <v>0</v>
      </c>
      <c r="E400" s="55">
        <v>0</v>
      </c>
      <c r="F400" s="55">
        <v>0</v>
      </c>
      <c r="G400" s="55">
        <v>0</v>
      </c>
      <c r="H400" s="55">
        <v>0</v>
      </c>
      <c r="I400" s="55">
        <v>0</v>
      </c>
      <c r="J400" s="55">
        <v>0</v>
      </c>
      <c r="K400" s="55">
        <f t="shared" si="39"/>
        <v>0</v>
      </c>
      <c r="L400" s="55">
        <v>0</v>
      </c>
      <c r="M400" s="55">
        <v>0</v>
      </c>
      <c r="N400" s="55">
        <v>0</v>
      </c>
      <c r="O400" s="109">
        <v>0</v>
      </c>
      <c r="P400" s="8" t="s">
        <v>75</v>
      </c>
      <c r="Q400" s="8"/>
      <c r="R400" s="58"/>
      <c r="S400" s="6"/>
      <c r="T400" s="6"/>
    </row>
    <row r="401" spans="1:20" x14ac:dyDescent="0.3">
      <c r="A401" s="8">
        <v>7</v>
      </c>
      <c r="B401" s="67" t="s">
        <v>272</v>
      </c>
      <c r="C401" s="55">
        <v>0</v>
      </c>
      <c r="D401" s="55">
        <v>0</v>
      </c>
      <c r="E401" s="55">
        <v>0</v>
      </c>
      <c r="F401" s="55">
        <v>0</v>
      </c>
      <c r="G401" s="55">
        <v>0</v>
      </c>
      <c r="H401" s="55">
        <v>0</v>
      </c>
      <c r="I401" s="55">
        <v>0</v>
      </c>
      <c r="J401" s="55">
        <v>0</v>
      </c>
      <c r="K401" s="55">
        <f t="shared" si="39"/>
        <v>0</v>
      </c>
      <c r="L401" s="55">
        <v>0</v>
      </c>
      <c r="M401" s="55">
        <v>0</v>
      </c>
      <c r="N401" s="55">
        <v>0</v>
      </c>
      <c r="O401" s="109">
        <v>0</v>
      </c>
      <c r="P401" s="8" t="s">
        <v>75</v>
      </c>
      <c r="Q401" s="8"/>
      <c r="R401" s="58"/>
      <c r="S401" s="6"/>
      <c r="T401" s="6"/>
    </row>
    <row r="402" spans="1:20" x14ac:dyDescent="0.3">
      <c r="A402" s="8">
        <v>8</v>
      </c>
      <c r="B402" s="67" t="s">
        <v>273</v>
      </c>
      <c r="C402" s="55">
        <v>0</v>
      </c>
      <c r="D402" s="55">
        <v>0</v>
      </c>
      <c r="E402" s="55">
        <v>0</v>
      </c>
      <c r="F402" s="55">
        <v>0</v>
      </c>
      <c r="G402" s="55">
        <v>0</v>
      </c>
      <c r="H402" s="55">
        <v>0</v>
      </c>
      <c r="I402" s="55">
        <v>0</v>
      </c>
      <c r="J402" s="55">
        <v>0</v>
      </c>
      <c r="K402" s="55">
        <f t="shared" si="39"/>
        <v>0</v>
      </c>
      <c r="L402" s="55">
        <v>0</v>
      </c>
      <c r="M402" s="55">
        <v>0</v>
      </c>
      <c r="N402" s="55">
        <v>0</v>
      </c>
      <c r="O402" s="109">
        <v>0</v>
      </c>
      <c r="P402" s="8" t="s">
        <v>75</v>
      </c>
      <c r="Q402" s="8"/>
      <c r="R402" s="5"/>
      <c r="S402" s="6"/>
      <c r="T402" s="6"/>
    </row>
    <row r="403" spans="1:20" x14ac:dyDescent="0.3">
      <c r="A403" s="8">
        <v>9</v>
      </c>
      <c r="B403" s="67" t="s">
        <v>274</v>
      </c>
      <c r="C403" s="55">
        <v>0</v>
      </c>
      <c r="D403" s="55">
        <v>0</v>
      </c>
      <c r="E403" s="55">
        <v>0</v>
      </c>
      <c r="F403" s="55">
        <v>0</v>
      </c>
      <c r="G403" s="55">
        <v>0</v>
      </c>
      <c r="H403" s="55">
        <v>0</v>
      </c>
      <c r="I403" s="55">
        <v>0</v>
      </c>
      <c r="J403" s="55">
        <v>0</v>
      </c>
      <c r="K403" s="55">
        <f t="shared" si="39"/>
        <v>0</v>
      </c>
      <c r="L403" s="55">
        <v>0</v>
      </c>
      <c r="M403" s="55">
        <v>0</v>
      </c>
      <c r="N403" s="55">
        <v>0</v>
      </c>
      <c r="O403" s="109">
        <v>0</v>
      </c>
      <c r="P403" s="8" t="s">
        <v>75</v>
      </c>
      <c r="Q403" s="8"/>
      <c r="R403" s="5"/>
      <c r="S403" s="6"/>
      <c r="T403" s="6"/>
    </row>
    <row r="404" spans="1:20" x14ac:dyDescent="0.3">
      <c r="A404" s="8">
        <v>10</v>
      </c>
      <c r="B404" s="67" t="s">
        <v>275</v>
      </c>
      <c r="C404" s="55">
        <v>0</v>
      </c>
      <c r="D404" s="55">
        <v>0</v>
      </c>
      <c r="E404" s="55">
        <v>0</v>
      </c>
      <c r="F404" s="55">
        <v>0</v>
      </c>
      <c r="G404" s="55">
        <v>0</v>
      </c>
      <c r="H404" s="55">
        <v>0</v>
      </c>
      <c r="I404" s="55">
        <v>0</v>
      </c>
      <c r="J404" s="55">
        <v>0</v>
      </c>
      <c r="K404" s="55">
        <f t="shared" si="39"/>
        <v>0</v>
      </c>
      <c r="L404" s="55">
        <v>0</v>
      </c>
      <c r="M404" s="55">
        <v>0</v>
      </c>
      <c r="N404" s="55">
        <v>0</v>
      </c>
      <c r="O404" s="109">
        <v>0</v>
      </c>
      <c r="P404" s="8" t="s">
        <v>75</v>
      </c>
      <c r="Q404" s="8"/>
      <c r="R404" s="5"/>
      <c r="S404" s="6"/>
      <c r="T404" s="6"/>
    </row>
    <row r="405" spans="1:20" x14ac:dyDescent="0.3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6"/>
      <c r="P405" s="8"/>
      <c r="Q405" s="8"/>
      <c r="R405" s="6"/>
      <c r="S405" s="6"/>
      <c r="T405" s="6"/>
    </row>
    <row r="406" spans="1:20" x14ac:dyDescent="0.3">
      <c r="A406" s="6"/>
      <c r="B406" s="41" t="s">
        <v>3</v>
      </c>
      <c r="C406" s="64">
        <f>SUM(C395:C405)</f>
        <v>8.8000000000000007</v>
      </c>
      <c r="D406" s="3">
        <f>SUM(D395:D405)</f>
        <v>0</v>
      </c>
      <c r="E406" s="64">
        <f t="shared" ref="E406:O406" si="40">SUM(E395:E405)</f>
        <v>0</v>
      </c>
      <c r="F406" s="3">
        <f t="shared" si="40"/>
        <v>0</v>
      </c>
      <c r="G406" s="64">
        <f t="shared" si="40"/>
        <v>8.8000000000000007</v>
      </c>
      <c r="H406" s="64">
        <f t="shared" si="40"/>
        <v>8.8000000000000007</v>
      </c>
      <c r="I406" s="3">
        <f t="shared" si="40"/>
        <v>0</v>
      </c>
      <c r="J406" s="3">
        <f t="shared" si="40"/>
        <v>0</v>
      </c>
      <c r="K406" s="64">
        <f>SUM(K395:K405)</f>
        <v>8.8000000000000007</v>
      </c>
      <c r="L406" s="3">
        <f t="shared" si="40"/>
        <v>0</v>
      </c>
      <c r="M406" s="3">
        <f t="shared" si="40"/>
        <v>0</v>
      </c>
      <c r="N406" s="3">
        <f t="shared" si="40"/>
        <v>0</v>
      </c>
      <c r="O406" s="68">
        <f t="shared" si="40"/>
        <v>0</v>
      </c>
      <c r="P406" s="8" t="s">
        <v>75</v>
      </c>
      <c r="Q406" s="8"/>
      <c r="R406" s="40">
        <f>SUM(R395:R404)</f>
        <v>13</v>
      </c>
      <c r="S406" s="63"/>
      <c r="T406" s="6"/>
    </row>
    <row r="408" spans="1:20" x14ac:dyDescent="0.3">
      <c r="A408" s="16" t="s">
        <v>282</v>
      </c>
      <c r="O408" s="419" t="str">
        <f>O368</f>
        <v>Kota Padang , 31 Desember 2023</v>
      </c>
      <c r="P408" s="419"/>
      <c r="Q408" s="419"/>
      <c r="R408" s="419"/>
      <c r="S408" s="419"/>
      <c r="T408" s="419"/>
    </row>
    <row r="409" spans="1:20" x14ac:dyDescent="0.3">
      <c r="A409" s="83"/>
      <c r="B409" s="82"/>
      <c r="O409" s="419" t="str">
        <f>O369</f>
        <v>Petugas Pencacah</v>
      </c>
      <c r="P409" s="419"/>
      <c r="Q409" s="419"/>
      <c r="R409" s="419"/>
      <c r="S409" s="419"/>
      <c r="T409" s="419"/>
    </row>
    <row r="410" spans="1:20" x14ac:dyDescent="0.3">
      <c r="A410" s="83"/>
      <c r="B410" s="82"/>
    </row>
    <row r="412" spans="1:20" x14ac:dyDescent="0.3">
      <c r="O412" s="428" t="str">
        <f>O372</f>
        <v>Agus Suprapto, SST</v>
      </c>
      <c r="P412" s="428"/>
      <c r="Q412" s="428"/>
      <c r="R412" s="428"/>
      <c r="S412" s="428"/>
      <c r="T412" s="428"/>
    </row>
    <row r="413" spans="1:20" x14ac:dyDescent="0.3">
      <c r="O413" s="419" t="str">
        <f>O373</f>
        <v>NIP. 19850807 201706 1 001</v>
      </c>
      <c r="P413" s="419"/>
      <c r="Q413" s="419"/>
      <c r="R413" s="419"/>
      <c r="S413" s="419"/>
      <c r="T413" s="419"/>
    </row>
  </sheetData>
  <mergeCells count="220">
    <mergeCell ref="O408:T408"/>
    <mergeCell ref="O409:T409"/>
    <mergeCell ref="O412:T412"/>
    <mergeCell ref="O413:T413"/>
    <mergeCell ref="H388:K388"/>
    <mergeCell ref="L388:M388"/>
    <mergeCell ref="N388:O388"/>
    <mergeCell ref="R388:S388"/>
    <mergeCell ref="L389:M389"/>
    <mergeCell ref="N389:O389"/>
    <mergeCell ref="A379:T379"/>
    <mergeCell ref="A380:T380"/>
    <mergeCell ref="A387:A392"/>
    <mergeCell ref="B387:B392"/>
    <mergeCell ref="D387:K387"/>
    <mergeCell ref="L387:M387"/>
    <mergeCell ref="N387:O387"/>
    <mergeCell ref="R387:S387"/>
    <mergeCell ref="T387:T392"/>
    <mergeCell ref="D388:G388"/>
    <mergeCell ref="L390:M390"/>
    <mergeCell ref="N390:O390"/>
    <mergeCell ref="O372:T372"/>
    <mergeCell ref="O373:T373"/>
    <mergeCell ref="A339:T339"/>
    <mergeCell ref="A340:T340"/>
    <mergeCell ref="A347:A352"/>
    <mergeCell ref="B347:B352"/>
    <mergeCell ref="L349:M349"/>
    <mergeCell ref="N349:O349"/>
    <mergeCell ref="H348:K348"/>
    <mergeCell ref="L348:M348"/>
    <mergeCell ref="O369:T369"/>
    <mergeCell ref="D347:K347"/>
    <mergeCell ref="L347:M347"/>
    <mergeCell ref="N347:O347"/>
    <mergeCell ref="R347:S347"/>
    <mergeCell ref="T347:T352"/>
    <mergeCell ref="D348:G348"/>
    <mergeCell ref="N348:O348"/>
    <mergeCell ref="R348:S348"/>
    <mergeCell ref="O289:T289"/>
    <mergeCell ref="R265:S265"/>
    <mergeCell ref="R223:S223"/>
    <mergeCell ref="A256:T256"/>
    <mergeCell ref="A257:T257"/>
    <mergeCell ref="A264:A269"/>
    <mergeCell ref="O75:T75"/>
    <mergeCell ref="N224:O224"/>
    <mergeCell ref="R224:S224"/>
    <mergeCell ref="L225:M225"/>
    <mergeCell ref="L224:M224"/>
    <mergeCell ref="N225:O225"/>
    <mergeCell ref="O246:T246"/>
    <mergeCell ref="O249:T249"/>
    <mergeCell ref="O250:T250"/>
    <mergeCell ref="T223:T228"/>
    <mergeCell ref="L183:M183"/>
    <mergeCell ref="N183:O183"/>
    <mergeCell ref="O203:T203"/>
    <mergeCell ref="O206:T206"/>
    <mergeCell ref="O207:T207"/>
    <mergeCell ref="A215:T215"/>
    <mergeCell ref="H181:K181"/>
    <mergeCell ref="L181:M181"/>
    <mergeCell ref="O286:T286"/>
    <mergeCell ref="A216:T216"/>
    <mergeCell ref="L226:M226"/>
    <mergeCell ref="N226:O226"/>
    <mergeCell ref="A223:A228"/>
    <mergeCell ref="B223:B228"/>
    <mergeCell ref="D223:K223"/>
    <mergeCell ref="L223:M223"/>
    <mergeCell ref="N223:O223"/>
    <mergeCell ref="D224:G224"/>
    <mergeCell ref="H224:K224"/>
    <mergeCell ref="B264:B269"/>
    <mergeCell ref="D264:K264"/>
    <mergeCell ref="L264:M264"/>
    <mergeCell ref="N264:O264"/>
    <mergeCell ref="R264:S264"/>
    <mergeCell ref="T264:T269"/>
    <mergeCell ref="D265:G265"/>
    <mergeCell ref="H265:K265"/>
    <mergeCell ref="L265:M265"/>
    <mergeCell ref="N265:O265"/>
    <mergeCell ref="R181:S181"/>
    <mergeCell ref="L182:M182"/>
    <mergeCell ref="N182:O182"/>
    <mergeCell ref="A172:T172"/>
    <mergeCell ref="A173:T173"/>
    <mergeCell ref="A180:A185"/>
    <mergeCell ref="B180:B185"/>
    <mergeCell ref="D180:K180"/>
    <mergeCell ref="L180:M180"/>
    <mergeCell ref="N180:O180"/>
    <mergeCell ref="R180:S180"/>
    <mergeCell ref="T180:T185"/>
    <mergeCell ref="D181:G181"/>
    <mergeCell ref="N181:O181"/>
    <mergeCell ref="A138:A143"/>
    <mergeCell ref="B138:B143"/>
    <mergeCell ref="D138:K138"/>
    <mergeCell ref="L138:M138"/>
    <mergeCell ref="N138:O138"/>
    <mergeCell ref="R138:S138"/>
    <mergeCell ref="N99:O99"/>
    <mergeCell ref="O118:T118"/>
    <mergeCell ref="O121:T121"/>
    <mergeCell ref="O122:T122"/>
    <mergeCell ref="A130:T130"/>
    <mergeCell ref="A131:T131"/>
    <mergeCell ref="O117:T117"/>
    <mergeCell ref="T138:T143"/>
    <mergeCell ref="D139:G139"/>
    <mergeCell ref="H139:K139"/>
    <mergeCell ref="L139:M139"/>
    <mergeCell ref="N139:O139"/>
    <mergeCell ref="R139:S139"/>
    <mergeCell ref="L140:M140"/>
    <mergeCell ref="N140:O140"/>
    <mergeCell ref="L141:M141"/>
    <mergeCell ref="N141:O141"/>
    <mergeCell ref="O76:T76"/>
    <mergeCell ref="O79:T79"/>
    <mergeCell ref="O80:T80"/>
    <mergeCell ref="A88:T88"/>
    <mergeCell ref="A89:T89"/>
    <mergeCell ref="A96:A101"/>
    <mergeCell ref="B96:B101"/>
    <mergeCell ref="D96:K96"/>
    <mergeCell ref="L96:M96"/>
    <mergeCell ref="N96:O96"/>
    <mergeCell ref="R96:S96"/>
    <mergeCell ref="T96:T101"/>
    <mergeCell ref="D97:G97"/>
    <mergeCell ref="H97:K97"/>
    <mergeCell ref="L97:M97"/>
    <mergeCell ref="N97:O97"/>
    <mergeCell ref="R97:S97"/>
    <mergeCell ref="L98:M98"/>
    <mergeCell ref="N98:O98"/>
    <mergeCell ref="L99:M99"/>
    <mergeCell ref="L55:M55"/>
    <mergeCell ref="N55:O55"/>
    <mergeCell ref="R55:S55"/>
    <mergeCell ref="L56:M56"/>
    <mergeCell ref="N56:O56"/>
    <mergeCell ref="L57:M57"/>
    <mergeCell ref="N57:O57"/>
    <mergeCell ref="A47:T47"/>
    <mergeCell ref="A54:A59"/>
    <mergeCell ref="B54:B59"/>
    <mergeCell ref="D54:K54"/>
    <mergeCell ref="L54:M54"/>
    <mergeCell ref="N54:O54"/>
    <mergeCell ref="R54:S54"/>
    <mergeCell ref="T54:T59"/>
    <mergeCell ref="D55:G55"/>
    <mergeCell ref="H55:K55"/>
    <mergeCell ref="O37:T37"/>
    <mergeCell ref="O40:T40"/>
    <mergeCell ref="O41:T41"/>
    <mergeCell ref="A46:T46"/>
    <mergeCell ref="O36:T36"/>
    <mergeCell ref="H11:K11"/>
    <mergeCell ref="L11:M11"/>
    <mergeCell ref="N11:O11"/>
    <mergeCell ref="R11:S11"/>
    <mergeCell ref="L12:M12"/>
    <mergeCell ref="N12:O12"/>
    <mergeCell ref="A3:T3"/>
    <mergeCell ref="A4:T4"/>
    <mergeCell ref="A10:A15"/>
    <mergeCell ref="B10:B15"/>
    <mergeCell ref="D10:K10"/>
    <mergeCell ref="L10:M10"/>
    <mergeCell ref="N10:O10"/>
    <mergeCell ref="R10:S10"/>
    <mergeCell ref="T10:T15"/>
    <mergeCell ref="D11:G11"/>
    <mergeCell ref="L13:M13"/>
    <mergeCell ref="N13:O13"/>
    <mergeCell ref="L305:M305"/>
    <mergeCell ref="O368:T368"/>
    <mergeCell ref="O325:T325"/>
    <mergeCell ref="O330:T330"/>
    <mergeCell ref="O290:T290"/>
    <mergeCell ref="A296:T296"/>
    <mergeCell ref="A304:A309"/>
    <mergeCell ref="D305:G305"/>
    <mergeCell ref="H305:K305"/>
    <mergeCell ref="L350:M350"/>
    <mergeCell ref="N350:O350"/>
    <mergeCell ref="T304:T309"/>
    <mergeCell ref="N305:O305"/>
    <mergeCell ref="O285:T285"/>
    <mergeCell ref="O326:T326"/>
    <mergeCell ref="O329:T329"/>
    <mergeCell ref="A297:T297"/>
    <mergeCell ref="R305:S305"/>
    <mergeCell ref="O245:T245"/>
    <mergeCell ref="O202:T202"/>
    <mergeCell ref="O160:T160"/>
    <mergeCell ref="L266:M266"/>
    <mergeCell ref="N266:O266"/>
    <mergeCell ref="L267:M267"/>
    <mergeCell ref="N267:O267"/>
    <mergeCell ref="O161:T161"/>
    <mergeCell ref="O164:T164"/>
    <mergeCell ref="O165:T165"/>
    <mergeCell ref="L306:M306"/>
    <mergeCell ref="N306:O306"/>
    <mergeCell ref="B304:B309"/>
    <mergeCell ref="D304:K304"/>
    <mergeCell ref="L307:M307"/>
    <mergeCell ref="N307:O307"/>
    <mergeCell ref="L304:M304"/>
    <mergeCell ref="N304:O304"/>
    <mergeCell ref="R304:S304"/>
  </mergeCells>
  <pageMargins left="0.65" right="0.45" top="0.5" bottom="0.5" header="0.3" footer="0.3"/>
  <pageSetup paperSize="5" scale="75" orientation="landscape" horizontalDpi="4294967293" verticalDpi="4294967293" r:id="rId1"/>
  <rowBreaks count="9" manualBreakCount="9">
    <brk id="43" max="21" man="1"/>
    <brk id="85" max="21" man="1"/>
    <brk id="127" max="21" man="1"/>
    <brk id="170" max="21" man="1"/>
    <brk id="212" max="22" man="1"/>
    <brk id="253" max="22" man="1"/>
    <brk id="293" max="22" man="1"/>
    <brk id="336" max="22" man="1"/>
    <brk id="376" max="22" man="1"/>
  </rowBreaks>
  <colBreaks count="1" manualBreakCount="1">
    <brk id="20" max="416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2:AC745"/>
  <sheetViews>
    <sheetView tabSelected="1" view="pageBreakPreview" topLeftCell="D13" zoomScaleNormal="100" zoomScaleSheetLayoutView="100" zoomScalePageLayoutView="110" workbookViewId="0">
      <selection activeCell="L28" sqref="L28"/>
    </sheetView>
  </sheetViews>
  <sheetFormatPr defaultColWidth="9.140625" defaultRowHeight="15.95" customHeight="1" x14ac:dyDescent="0.25"/>
  <cols>
    <col min="1" max="1" width="4.7109375" style="189" customWidth="1"/>
    <col min="2" max="2" width="23.85546875" style="174" customWidth="1"/>
    <col min="3" max="3" width="11.7109375" style="174" customWidth="1"/>
    <col min="4" max="4" width="7.42578125" style="174" customWidth="1"/>
    <col min="5" max="5" width="9.140625" style="174" customWidth="1"/>
    <col min="6" max="6" width="7.85546875" style="174" customWidth="1"/>
    <col min="7" max="7" width="12.42578125" style="174" customWidth="1"/>
    <col min="8" max="8" width="10.140625" style="174" customWidth="1"/>
    <col min="9" max="9" width="11.28515625" style="174" customWidth="1"/>
    <col min="10" max="10" width="10" style="174" customWidth="1"/>
    <col min="11" max="11" width="11.28515625" style="174" customWidth="1"/>
    <col min="12" max="12" width="14.85546875" style="174" customWidth="1"/>
    <col min="13" max="13" width="10.5703125" style="191" customWidth="1"/>
    <col min="14" max="14" width="14.7109375" style="174" customWidth="1"/>
    <col min="15" max="15" width="10.5703125" style="191" customWidth="1"/>
    <col min="16" max="16" width="17.5703125" style="189" customWidth="1"/>
    <col min="17" max="17" width="12.140625" style="189" customWidth="1"/>
    <col min="18" max="18" width="8.7109375" style="174" customWidth="1"/>
    <col min="19" max="19" width="6" style="174" customWidth="1"/>
    <col min="20" max="20" width="6.140625" style="174" customWidth="1"/>
    <col min="21" max="21" width="15.42578125" style="174" bestFit="1" customWidth="1"/>
    <col min="22" max="28" width="9.140625" style="174"/>
    <col min="29" max="29" width="14.28515625" style="174" bestFit="1" customWidth="1"/>
    <col min="30" max="16384" width="9.140625" style="174"/>
  </cols>
  <sheetData>
    <row r="2" spans="1:29" ht="15.95" customHeight="1" x14ac:dyDescent="0.25">
      <c r="A2" s="436" t="s">
        <v>332</v>
      </c>
      <c r="B2" s="436"/>
      <c r="C2" s="436"/>
      <c r="D2" s="436"/>
      <c r="E2" s="436"/>
      <c r="F2" s="436"/>
      <c r="G2" s="436"/>
      <c r="H2" s="436"/>
      <c r="I2" s="436"/>
      <c r="J2" s="436"/>
      <c r="K2" s="436"/>
      <c r="L2" s="436"/>
      <c r="M2" s="436"/>
      <c r="N2" s="436"/>
      <c r="O2" s="436"/>
      <c r="P2" s="436"/>
      <c r="Q2" s="436"/>
      <c r="R2" s="436"/>
      <c r="S2" s="436"/>
      <c r="T2" s="436"/>
      <c r="AC2" s="175">
        <v>80000000</v>
      </c>
    </row>
    <row r="3" spans="1:29" ht="15.95" customHeight="1" x14ac:dyDescent="0.25">
      <c r="L3" s="190"/>
      <c r="AC3" s="175">
        <v>4140000</v>
      </c>
    </row>
    <row r="4" spans="1:29" ht="15.95" customHeight="1" x14ac:dyDescent="0.25">
      <c r="A4" s="420" t="s">
        <v>92</v>
      </c>
      <c r="B4" s="420"/>
      <c r="C4" s="420"/>
      <c r="D4" s="420"/>
      <c r="E4" s="420"/>
      <c r="F4" s="420"/>
      <c r="G4" s="420"/>
      <c r="H4" s="420"/>
      <c r="I4" s="420"/>
      <c r="J4" s="420"/>
      <c r="K4" s="420"/>
      <c r="L4" s="420"/>
      <c r="M4" s="420"/>
      <c r="N4" s="420"/>
      <c r="O4" s="420"/>
      <c r="P4" s="420"/>
      <c r="Q4" s="420"/>
      <c r="R4" s="420"/>
      <c r="S4" s="420"/>
      <c r="T4" s="420"/>
      <c r="AC4" s="255">
        <v>4600000</v>
      </c>
    </row>
    <row r="5" spans="1:29" ht="15.95" customHeight="1" x14ac:dyDescent="0.25">
      <c r="A5" s="420" t="s">
        <v>4</v>
      </c>
      <c r="B5" s="420"/>
      <c r="C5" s="420"/>
      <c r="D5" s="420"/>
      <c r="E5" s="420"/>
      <c r="F5" s="420"/>
      <c r="G5" s="420"/>
      <c r="H5" s="420"/>
      <c r="I5" s="420"/>
      <c r="J5" s="420"/>
      <c r="K5" s="420"/>
      <c r="L5" s="420"/>
      <c r="M5" s="420"/>
      <c r="N5" s="420"/>
      <c r="O5" s="420"/>
      <c r="P5" s="420"/>
      <c r="Q5" s="420"/>
      <c r="R5" s="420"/>
      <c r="S5" s="420"/>
      <c r="T5" s="420"/>
      <c r="AC5" s="255">
        <v>3327000</v>
      </c>
    </row>
    <row r="6" spans="1:29" ht="15.95" customHeight="1" x14ac:dyDescent="0.25">
      <c r="N6" s="178"/>
      <c r="AC6" s="175">
        <v>5180000</v>
      </c>
    </row>
    <row r="7" spans="1:29" ht="15.95" customHeight="1" x14ac:dyDescent="0.25">
      <c r="A7" s="192"/>
      <c r="B7" s="193"/>
      <c r="C7" s="193"/>
      <c r="D7" s="193"/>
      <c r="L7" s="173"/>
      <c r="N7" s="173"/>
      <c r="Q7" s="246" t="s">
        <v>42</v>
      </c>
      <c r="S7" s="174" t="s">
        <v>449</v>
      </c>
      <c r="AC7" s="175">
        <v>25060000</v>
      </c>
    </row>
    <row r="8" spans="1:29" ht="15.95" customHeight="1" x14ac:dyDescent="0.25">
      <c r="A8" s="436" t="s">
        <v>6</v>
      </c>
      <c r="B8" s="436"/>
      <c r="C8" s="174" t="s">
        <v>99</v>
      </c>
      <c r="L8" s="173"/>
      <c r="N8" s="194"/>
      <c r="Q8" s="246" t="s">
        <v>43</v>
      </c>
      <c r="S8" s="174" t="s">
        <v>45</v>
      </c>
      <c r="AC8" s="175">
        <v>33550000</v>
      </c>
    </row>
    <row r="9" spans="1:29" ht="15.95" customHeight="1" x14ac:dyDescent="0.25">
      <c r="A9" s="436" t="s">
        <v>7</v>
      </c>
      <c r="B9" s="436"/>
      <c r="C9" s="174" t="s">
        <v>41</v>
      </c>
      <c r="L9" s="194"/>
      <c r="N9" s="194"/>
      <c r="Q9" s="246" t="s">
        <v>44</v>
      </c>
      <c r="S9" s="174" t="s">
        <v>455</v>
      </c>
      <c r="AC9" s="175">
        <v>43370000</v>
      </c>
    </row>
    <row r="10" spans="1:29" ht="15.95" customHeight="1" x14ac:dyDescent="0.25">
      <c r="AC10" s="175">
        <v>5458000</v>
      </c>
    </row>
    <row r="11" spans="1:29" ht="15.95" customHeight="1" x14ac:dyDescent="0.25">
      <c r="A11" s="449" t="s">
        <v>8</v>
      </c>
      <c r="B11" s="449" t="s">
        <v>90</v>
      </c>
      <c r="C11" s="195" t="s">
        <v>10</v>
      </c>
      <c r="D11" s="438" t="s">
        <v>15</v>
      </c>
      <c r="E11" s="439"/>
      <c r="F11" s="439"/>
      <c r="G11" s="439"/>
      <c r="H11" s="439"/>
      <c r="I11" s="439"/>
      <c r="J11" s="439"/>
      <c r="K11" s="440"/>
      <c r="L11" s="454" t="s">
        <v>28</v>
      </c>
      <c r="M11" s="455"/>
      <c r="N11" s="454" t="s">
        <v>28</v>
      </c>
      <c r="O11" s="455"/>
      <c r="P11" s="195"/>
      <c r="Q11" s="382"/>
      <c r="R11" s="441" t="s">
        <v>35</v>
      </c>
      <c r="S11" s="447"/>
      <c r="T11" s="449" t="s">
        <v>39</v>
      </c>
      <c r="AC11" s="175">
        <v>16243000</v>
      </c>
    </row>
    <row r="12" spans="1:29" ht="15.95" customHeight="1" x14ac:dyDescent="0.25">
      <c r="A12" s="450"/>
      <c r="B12" s="450"/>
      <c r="C12" s="196" t="s">
        <v>11</v>
      </c>
      <c r="D12" s="441" t="s">
        <v>16</v>
      </c>
      <c r="E12" s="439"/>
      <c r="F12" s="439"/>
      <c r="G12" s="440"/>
      <c r="H12" s="438" t="s">
        <v>23</v>
      </c>
      <c r="I12" s="439"/>
      <c r="J12" s="439"/>
      <c r="K12" s="440"/>
      <c r="L12" s="442" t="s">
        <v>29</v>
      </c>
      <c r="M12" s="443"/>
      <c r="N12" s="442" t="s">
        <v>29</v>
      </c>
      <c r="O12" s="443"/>
      <c r="P12" s="196"/>
      <c r="Q12" s="197" t="s">
        <v>416</v>
      </c>
      <c r="R12" s="444" t="s">
        <v>36</v>
      </c>
      <c r="S12" s="445"/>
      <c r="T12" s="450"/>
      <c r="AC12" s="175">
        <v>2640000</v>
      </c>
    </row>
    <row r="13" spans="1:29" ht="15.95" customHeight="1" x14ac:dyDescent="0.25">
      <c r="A13" s="450"/>
      <c r="B13" s="450"/>
      <c r="C13" s="197" t="s">
        <v>12</v>
      </c>
      <c r="D13" s="198"/>
      <c r="E13" s="199"/>
      <c r="F13" s="198"/>
      <c r="G13" s="198"/>
      <c r="H13" s="198"/>
      <c r="I13" s="198"/>
      <c r="J13" s="198"/>
      <c r="K13" s="198"/>
      <c r="L13" s="441" t="s">
        <v>30</v>
      </c>
      <c r="M13" s="447"/>
      <c r="N13" s="441" t="s">
        <v>290</v>
      </c>
      <c r="O13" s="447"/>
      <c r="P13" s="196" t="s">
        <v>34</v>
      </c>
      <c r="Q13" s="196" t="s">
        <v>417</v>
      </c>
      <c r="R13" s="195"/>
      <c r="S13" s="195"/>
      <c r="T13" s="450"/>
      <c r="AC13" s="175">
        <v>1500000</v>
      </c>
    </row>
    <row r="14" spans="1:29" ht="15.95" customHeight="1" x14ac:dyDescent="0.25">
      <c r="A14" s="450"/>
      <c r="B14" s="450"/>
      <c r="C14" s="197" t="s">
        <v>13</v>
      </c>
      <c r="D14" s="196" t="s">
        <v>17</v>
      </c>
      <c r="E14" s="200" t="s">
        <v>17</v>
      </c>
      <c r="F14" s="196" t="s">
        <v>20</v>
      </c>
      <c r="G14" s="196" t="s">
        <v>22</v>
      </c>
      <c r="H14" s="196" t="s">
        <v>24</v>
      </c>
      <c r="I14" s="196" t="s">
        <v>25</v>
      </c>
      <c r="J14" s="196" t="s">
        <v>26</v>
      </c>
      <c r="K14" s="196" t="s">
        <v>22</v>
      </c>
      <c r="L14" s="444" t="s">
        <v>14</v>
      </c>
      <c r="M14" s="445"/>
      <c r="N14" s="444" t="s">
        <v>33</v>
      </c>
      <c r="O14" s="445"/>
      <c r="P14" s="196" t="s">
        <v>28</v>
      </c>
      <c r="Q14" s="196" t="s">
        <v>418</v>
      </c>
      <c r="R14" s="196" t="s">
        <v>37</v>
      </c>
      <c r="S14" s="196" t="s">
        <v>38</v>
      </c>
      <c r="T14" s="450"/>
      <c r="AC14" s="175">
        <v>3420000</v>
      </c>
    </row>
    <row r="15" spans="1:29" ht="15.95" customHeight="1" x14ac:dyDescent="0.25">
      <c r="A15" s="450"/>
      <c r="B15" s="450"/>
      <c r="C15" s="197" t="s">
        <v>14</v>
      </c>
      <c r="D15" s="196" t="s">
        <v>18</v>
      </c>
      <c r="E15" s="200" t="s">
        <v>19</v>
      </c>
      <c r="F15" s="196" t="s">
        <v>21</v>
      </c>
      <c r="G15" s="201"/>
      <c r="H15" s="196"/>
      <c r="I15" s="202"/>
      <c r="J15" s="196" t="s">
        <v>27</v>
      </c>
      <c r="K15" s="196"/>
      <c r="L15" s="195" t="s">
        <v>22</v>
      </c>
      <c r="M15" s="203" t="s">
        <v>31</v>
      </c>
      <c r="N15" s="195" t="s">
        <v>22</v>
      </c>
      <c r="O15" s="203" t="s">
        <v>31</v>
      </c>
      <c r="P15" s="196"/>
      <c r="Q15" s="196"/>
      <c r="R15" s="204"/>
      <c r="S15" s="204"/>
      <c r="T15" s="450"/>
      <c r="AC15" s="175">
        <v>3500000</v>
      </c>
    </row>
    <row r="16" spans="1:29" ht="15.95" customHeight="1" x14ac:dyDescent="0.25">
      <c r="A16" s="451"/>
      <c r="B16" s="451"/>
      <c r="C16" s="166"/>
      <c r="D16" s="205"/>
      <c r="E16" s="206"/>
      <c r="F16" s="205"/>
      <c r="G16" s="205"/>
      <c r="H16" s="205"/>
      <c r="I16" s="205"/>
      <c r="J16" s="205"/>
      <c r="K16" s="205"/>
      <c r="L16" s="207" t="s">
        <v>29</v>
      </c>
      <c r="M16" s="208" t="s">
        <v>32</v>
      </c>
      <c r="N16" s="207" t="s">
        <v>29</v>
      </c>
      <c r="O16" s="208" t="s">
        <v>32</v>
      </c>
      <c r="P16" s="209"/>
      <c r="Q16" s="209"/>
      <c r="R16" s="205"/>
      <c r="S16" s="205"/>
      <c r="T16" s="451"/>
      <c r="U16" s="190"/>
      <c r="AC16" s="175">
        <v>14700000</v>
      </c>
    </row>
    <row r="17" spans="1:29" ht="15.95" customHeight="1" x14ac:dyDescent="0.25">
      <c r="A17" s="167">
        <v>1</v>
      </c>
      <c r="B17" s="167">
        <v>2</v>
      </c>
      <c r="C17" s="167">
        <v>3</v>
      </c>
      <c r="D17" s="167">
        <v>4</v>
      </c>
      <c r="E17" s="167">
        <v>5</v>
      </c>
      <c r="F17" s="167">
        <v>6</v>
      </c>
      <c r="G17" s="167" t="s">
        <v>0</v>
      </c>
      <c r="H17" s="167">
        <v>8</v>
      </c>
      <c r="I17" s="167">
        <v>9</v>
      </c>
      <c r="J17" s="167">
        <v>10</v>
      </c>
      <c r="K17" s="167" t="s">
        <v>1</v>
      </c>
      <c r="L17" s="167">
        <v>12</v>
      </c>
      <c r="M17" s="210">
        <v>13</v>
      </c>
      <c r="N17" s="167">
        <v>14</v>
      </c>
      <c r="O17" s="210">
        <v>15</v>
      </c>
      <c r="P17" s="167">
        <v>16</v>
      </c>
      <c r="Q17" s="167">
        <v>17</v>
      </c>
      <c r="R17" s="167">
        <v>18</v>
      </c>
      <c r="S17" s="167">
        <v>19</v>
      </c>
      <c r="T17" s="167">
        <v>20</v>
      </c>
      <c r="AC17" s="175">
        <v>5000000</v>
      </c>
    </row>
    <row r="18" spans="1:29" ht="15.95" customHeight="1" x14ac:dyDescent="0.25">
      <c r="A18" s="167"/>
      <c r="B18" s="168"/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84"/>
      <c r="N18" s="168"/>
      <c r="O18" s="176"/>
      <c r="P18" s="167"/>
      <c r="Q18" s="167"/>
      <c r="R18" s="168"/>
      <c r="S18" s="168"/>
      <c r="T18" s="168"/>
      <c r="AC18" s="175">
        <v>20700000</v>
      </c>
    </row>
    <row r="19" spans="1:29" ht="15.95" customHeight="1" x14ac:dyDescent="0.25">
      <c r="A19" s="167">
        <v>1</v>
      </c>
      <c r="B19" s="184" t="s">
        <v>47</v>
      </c>
      <c r="C19" s="176">
        <f t="shared" ref="C19:R19" si="0">C230</f>
        <v>968</v>
      </c>
      <c r="D19" s="169">
        <f t="shared" si="0"/>
        <v>0</v>
      </c>
      <c r="E19" s="169">
        <f t="shared" si="0"/>
        <v>103</v>
      </c>
      <c r="F19" s="169">
        <f t="shared" si="0"/>
        <v>0</v>
      </c>
      <c r="G19" s="169">
        <f t="shared" si="0"/>
        <v>1071</v>
      </c>
      <c r="H19" s="169">
        <f t="shared" si="0"/>
        <v>660</v>
      </c>
      <c r="I19" s="169">
        <f t="shared" si="0"/>
        <v>411</v>
      </c>
      <c r="J19" s="169">
        <f t="shared" si="0"/>
        <v>0</v>
      </c>
      <c r="K19" s="169">
        <f>K230</f>
        <v>1071</v>
      </c>
      <c r="L19" s="169">
        <f t="shared" si="0"/>
        <v>1445100</v>
      </c>
      <c r="M19" s="412">
        <f t="shared" si="0"/>
        <v>3824.8931623931626</v>
      </c>
      <c r="N19" s="169">
        <f t="shared" si="0"/>
        <v>1730200</v>
      </c>
      <c r="O19" s="179">
        <f t="shared" si="0"/>
        <v>4184.8824786324785</v>
      </c>
      <c r="P19" s="171" t="s">
        <v>63</v>
      </c>
      <c r="Q19" s="171">
        <f>Q230</f>
        <v>1266.6666666666667</v>
      </c>
      <c r="R19" s="169">
        <f t="shared" si="0"/>
        <v>567</v>
      </c>
      <c r="S19" s="172"/>
      <c r="T19" s="168"/>
      <c r="U19" s="173"/>
      <c r="AC19" s="175">
        <v>5458000</v>
      </c>
    </row>
    <row r="20" spans="1:29" ht="15.95" customHeight="1" x14ac:dyDescent="0.25">
      <c r="A20" s="167">
        <v>2</v>
      </c>
      <c r="B20" s="184" t="s">
        <v>48</v>
      </c>
      <c r="C20" s="176">
        <f>C181</f>
        <v>9577</v>
      </c>
      <c r="D20" s="177">
        <f>D181</f>
        <v>0</v>
      </c>
      <c r="E20" s="169">
        <f>E181</f>
        <v>0</v>
      </c>
      <c r="F20" s="169">
        <f>F181</f>
        <v>67</v>
      </c>
      <c r="G20" s="169">
        <f t="shared" ref="G20:R20" si="1">G181</f>
        <v>9510</v>
      </c>
      <c r="H20" s="169">
        <f t="shared" si="1"/>
        <v>3605</v>
      </c>
      <c r="I20" s="169">
        <f t="shared" si="1"/>
        <v>5765</v>
      </c>
      <c r="J20" s="169">
        <f t="shared" si="1"/>
        <v>140</v>
      </c>
      <c r="K20" s="169">
        <f t="shared" si="1"/>
        <v>9510</v>
      </c>
      <c r="L20" s="169">
        <f t="shared" si="1"/>
        <v>4358630</v>
      </c>
      <c r="M20" s="412">
        <f t="shared" si="1"/>
        <v>857.48148148148141</v>
      </c>
      <c r="N20" s="169">
        <f t="shared" si="1"/>
        <v>4347110</v>
      </c>
      <c r="O20" s="179">
        <f t="shared" si="1"/>
        <v>837.64814814814815</v>
      </c>
      <c r="P20" s="171" t="str">
        <f t="shared" si="1"/>
        <v>Karet Kering</v>
      </c>
      <c r="Q20" s="186">
        <f>Q181</f>
        <v>8000</v>
      </c>
      <c r="R20" s="169">
        <f t="shared" si="1"/>
        <v>6507</v>
      </c>
      <c r="S20" s="172"/>
      <c r="T20" s="168"/>
      <c r="AC20" s="175">
        <v>2280000</v>
      </c>
    </row>
    <row r="21" spans="1:29" ht="15.95" customHeight="1" x14ac:dyDescent="0.25">
      <c r="A21" s="167">
        <v>3</v>
      </c>
      <c r="B21" s="184" t="s">
        <v>49</v>
      </c>
      <c r="C21" s="170">
        <f t="shared" ref="C21:R21" si="2">C83</f>
        <v>29854.5</v>
      </c>
      <c r="D21" s="176">
        <f t="shared" si="2"/>
        <v>0</v>
      </c>
      <c r="E21" s="176">
        <f>E83</f>
        <v>0</v>
      </c>
      <c r="F21" s="176">
        <f t="shared" si="2"/>
        <v>0</v>
      </c>
      <c r="G21" s="170">
        <f t="shared" si="2"/>
        <v>29854.5</v>
      </c>
      <c r="H21" s="177">
        <f t="shared" si="2"/>
        <v>8918.9349999999995</v>
      </c>
      <c r="I21" s="177">
        <f t="shared" si="2"/>
        <v>19625.21</v>
      </c>
      <c r="J21" s="177">
        <f t="shared" si="2"/>
        <v>1310.355</v>
      </c>
      <c r="K21" s="172">
        <f t="shared" si="2"/>
        <v>29854.5</v>
      </c>
      <c r="L21" s="169">
        <f>L83</f>
        <v>16561834</v>
      </c>
      <c r="M21" s="412">
        <f t="shared" si="2"/>
        <v>895.34007936507942</v>
      </c>
      <c r="N21" s="169">
        <f t="shared" si="2"/>
        <v>13721080.5</v>
      </c>
      <c r="O21" s="179">
        <f t="shared" si="2"/>
        <v>672.67261904761904</v>
      </c>
      <c r="P21" s="171" t="str">
        <f t="shared" si="2"/>
        <v>Kopi Beras</v>
      </c>
      <c r="Q21" s="186">
        <f>Q83</f>
        <v>39200</v>
      </c>
      <c r="R21" s="169">
        <f t="shared" si="2"/>
        <v>21252</v>
      </c>
      <c r="S21" s="172"/>
      <c r="T21" s="168"/>
      <c r="U21" s="178"/>
      <c r="AC21" s="175">
        <v>13930000</v>
      </c>
    </row>
    <row r="22" spans="1:29" ht="15.95" customHeight="1" x14ac:dyDescent="0.25">
      <c r="A22" s="167">
        <v>4</v>
      </c>
      <c r="B22" s="184" t="s">
        <v>50</v>
      </c>
      <c r="C22" s="179">
        <f t="shared" ref="C22:R22" si="3">C133</f>
        <v>538.25</v>
      </c>
      <c r="D22" s="169">
        <f t="shared" si="3"/>
        <v>0</v>
      </c>
      <c r="E22" s="169">
        <f t="shared" si="3"/>
        <v>0</v>
      </c>
      <c r="F22" s="169">
        <f t="shared" si="3"/>
        <v>0</v>
      </c>
      <c r="G22" s="177">
        <f t="shared" si="3"/>
        <v>538.25</v>
      </c>
      <c r="H22" s="177">
        <f t="shared" si="3"/>
        <v>305.25</v>
      </c>
      <c r="I22" s="169">
        <f t="shared" si="3"/>
        <v>233</v>
      </c>
      <c r="J22" s="169">
        <f t="shared" si="3"/>
        <v>0</v>
      </c>
      <c r="K22" s="177">
        <f t="shared" si="3"/>
        <v>538.25</v>
      </c>
      <c r="L22" s="169">
        <f>L133</f>
        <v>209690</v>
      </c>
      <c r="M22" s="412">
        <f t="shared" si="3"/>
        <v>822.55555555555543</v>
      </c>
      <c r="N22" s="169">
        <f>N133</f>
        <v>138500</v>
      </c>
      <c r="O22" s="179">
        <f t="shared" si="3"/>
        <v>589.44444444444446</v>
      </c>
      <c r="P22" s="171" t="str">
        <f t="shared" si="3"/>
        <v>Kopi Beras</v>
      </c>
      <c r="Q22" s="186">
        <f>Q133</f>
        <v>108000</v>
      </c>
      <c r="R22" s="169">
        <f t="shared" si="3"/>
        <v>640</v>
      </c>
      <c r="S22" s="172"/>
      <c r="T22" s="168"/>
      <c r="AC22" s="175">
        <v>7744000</v>
      </c>
    </row>
    <row r="23" spans="1:29" ht="15.95" customHeight="1" x14ac:dyDescent="0.25">
      <c r="A23" s="167">
        <v>5</v>
      </c>
      <c r="B23" s="184" t="s">
        <v>51</v>
      </c>
      <c r="C23" s="170">
        <f t="shared" ref="C23:R23" si="4">C279</f>
        <v>64</v>
      </c>
      <c r="D23" s="172">
        <f t="shared" si="4"/>
        <v>0</v>
      </c>
      <c r="E23" s="172">
        <f t="shared" si="4"/>
        <v>0</v>
      </c>
      <c r="F23" s="172">
        <f t="shared" si="4"/>
        <v>0</v>
      </c>
      <c r="G23" s="169">
        <f t="shared" si="4"/>
        <v>64</v>
      </c>
      <c r="H23" s="169">
        <f t="shared" si="4"/>
        <v>0</v>
      </c>
      <c r="I23" s="169">
        <f t="shared" si="4"/>
        <v>64</v>
      </c>
      <c r="J23" s="172">
        <f t="shared" si="4"/>
        <v>0</v>
      </c>
      <c r="K23" s="169">
        <f t="shared" si="4"/>
        <v>64</v>
      </c>
      <c r="L23" s="169">
        <f t="shared" si="4"/>
        <v>36810</v>
      </c>
      <c r="M23" s="412">
        <f t="shared" si="4"/>
        <v>193.59829059829059</v>
      </c>
      <c r="N23" s="169">
        <f t="shared" si="4"/>
        <v>35200</v>
      </c>
      <c r="O23" s="179">
        <f t="shared" si="4"/>
        <v>169.23076923076923</v>
      </c>
      <c r="P23" s="171" t="str">
        <f t="shared" si="4"/>
        <v>Biji Kering</v>
      </c>
      <c r="Q23" s="186">
        <f>Q279</f>
        <v>18500</v>
      </c>
      <c r="R23" s="169">
        <f t="shared" si="4"/>
        <v>149</v>
      </c>
      <c r="S23" s="172"/>
      <c r="T23" s="168"/>
    </row>
    <row r="24" spans="1:29" ht="15.95" customHeight="1" x14ac:dyDescent="0.25">
      <c r="A24" s="167">
        <v>6</v>
      </c>
      <c r="B24" s="184" t="s">
        <v>52</v>
      </c>
      <c r="C24" s="170">
        <f t="shared" ref="C24:R24" si="5">C328</f>
        <v>301.27</v>
      </c>
      <c r="D24" s="172">
        <f t="shared" si="5"/>
        <v>0</v>
      </c>
      <c r="E24" s="169">
        <f t="shared" si="5"/>
        <v>0</v>
      </c>
      <c r="F24" s="177">
        <f t="shared" si="5"/>
        <v>0</v>
      </c>
      <c r="G24" s="172">
        <f t="shared" si="5"/>
        <v>301.27</v>
      </c>
      <c r="H24" s="177">
        <f t="shared" si="5"/>
        <v>93.77</v>
      </c>
      <c r="I24" s="169">
        <f t="shared" si="5"/>
        <v>198</v>
      </c>
      <c r="J24" s="172">
        <f t="shared" si="5"/>
        <v>9.5</v>
      </c>
      <c r="K24" s="172">
        <f t="shared" si="5"/>
        <v>301.27</v>
      </c>
      <c r="L24" s="169">
        <f t="shared" si="5"/>
        <v>186427</v>
      </c>
      <c r="M24" s="412">
        <f t="shared" si="5"/>
        <v>954.0212121212121</v>
      </c>
      <c r="N24" s="169">
        <f t="shared" si="5"/>
        <v>189411.5</v>
      </c>
      <c r="O24" s="179">
        <f t="shared" si="5"/>
        <v>955.66161616161617</v>
      </c>
      <c r="P24" s="171" t="str">
        <f t="shared" si="5"/>
        <v>Kopra</v>
      </c>
      <c r="Q24" s="186">
        <f>Q328</f>
        <v>3363.6363636363635</v>
      </c>
      <c r="R24" s="169">
        <f t="shared" si="5"/>
        <v>1287</v>
      </c>
      <c r="S24" s="172"/>
      <c r="T24" s="168"/>
      <c r="U24" s="178"/>
    </row>
    <row r="25" spans="1:29" ht="15.95" customHeight="1" x14ac:dyDescent="0.25">
      <c r="A25" s="167">
        <v>7</v>
      </c>
      <c r="B25" s="184" t="s">
        <v>53</v>
      </c>
      <c r="C25" s="176">
        <f t="shared" ref="C25:R25" si="6">C377</f>
        <v>295.99999999999994</v>
      </c>
      <c r="D25" s="172">
        <f t="shared" si="6"/>
        <v>0</v>
      </c>
      <c r="E25" s="169">
        <f t="shared" si="6"/>
        <v>0</v>
      </c>
      <c r="F25" s="177">
        <f t="shared" si="6"/>
        <v>0</v>
      </c>
      <c r="G25" s="169">
        <f t="shared" si="6"/>
        <v>295.99999999999994</v>
      </c>
      <c r="H25" s="169">
        <f t="shared" si="6"/>
        <v>136</v>
      </c>
      <c r="I25" s="169">
        <f t="shared" si="6"/>
        <v>130</v>
      </c>
      <c r="J25" s="169">
        <f t="shared" si="6"/>
        <v>30</v>
      </c>
      <c r="K25" s="169">
        <f t="shared" si="6"/>
        <v>295.99999999999994</v>
      </c>
      <c r="L25" s="169">
        <f t="shared" si="6"/>
        <v>88175</v>
      </c>
      <c r="M25" s="412">
        <f t="shared" si="6"/>
        <v>672.41666666666674</v>
      </c>
      <c r="N25" s="169">
        <f t="shared" si="6"/>
        <v>54637.5</v>
      </c>
      <c r="O25" s="179">
        <f t="shared" si="6"/>
        <v>546.20833333333337</v>
      </c>
      <c r="P25" s="171" t="str">
        <f t="shared" si="6"/>
        <v>Lada Kering</v>
      </c>
      <c r="Q25" s="186">
        <f>Q377</f>
        <v>40076.923076923078</v>
      </c>
      <c r="R25" s="169">
        <f t="shared" si="6"/>
        <v>779</v>
      </c>
      <c r="S25" s="172"/>
      <c r="T25" s="168"/>
      <c r="U25" s="178"/>
      <c r="AC25" s="178">
        <f>SUM(AC2:AC24)</f>
        <v>301800000</v>
      </c>
    </row>
    <row r="26" spans="1:29" ht="15.95" customHeight="1" x14ac:dyDescent="0.25">
      <c r="A26" s="167">
        <v>8</v>
      </c>
      <c r="B26" s="184" t="s">
        <v>54</v>
      </c>
      <c r="C26" s="297">
        <f>C427</f>
        <v>0.5</v>
      </c>
      <c r="D26" s="182">
        <f t="shared" ref="D26:R26" si="7">D427</f>
        <v>0</v>
      </c>
      <c r="E26" s="305">
        <f t="shared" si="7"/>
        <v>0</v>
      </c>
      <c r="F26" s="182">
        <f t="shared" si="7"/>
        <v>0</v>
      </c>
      <c r="G26" s="305">
        <f t="shared" si="7"/>
        <v>0.5</v>
      </c>
      <c r="H26" s="305">
        <f t="shared" si="7"/>
        <v>0.5</v>
      </c>
      <c r="I26" s="182">
        <f t="shared" si="7"/>
        <v>0</v>
      </c>
      <c r="J26" s="182">
        <f t="shared" si="7"/>
        <v>0</v>
      </c>
      <c r="K26" s="305">
        <f t="shared" si="7"/>
        <v>0.5</v>
      </c>
      <c r="L26" s="182">
        <f>L427</f>
        <v>0</v>
      </c>
      <c r="M26" s="182">
        <f t="shared" si="7"/>
        <v>0</v>
      </c>
      <c r="N26" s="182">
        <f t="shared" si="7"/>
        <v>0</v>
      </c>
      <c r="O26" s="182">
        <f t="shared" si="7"/>
        <v>0</v>
      </c>
      <c r="P26" s="355" t="str">
        <f>P427</f>
        <v>Bunga Kering</v>
      </c>
      <c r="Q26" s="355"/>
      <c r="R26" s="182">
        <f t="shared" si="7"/>
        <v>2</v>
      </c>
      <c r="S26" s="172"/>
      <c r="T26" s="168"/>
    </row>
    <row r="27" spans="1:29" ht="15.95" customHeight="1" x14ac:dyDescent="0.25">
      <c r="A27" s="167">
        <v>9</v>
      </c>
      <c r="B27" s="184" t="s">
        <v>55</v>
      </c>
      <c r="C27" s="179">
        <f t="shared" ref="C27:R27" si="8">C476</f>
        <v>2301.9500000000003</v>
      </c>
      <c r="D27" s="172">
        <f t="shared" si="8"/>
        <v>0</v>
      </c>
      <c r="E27" s="177">
        <f t="shared" si="8"/>
        <v>0</v>
      </c>
      <c r="F27" s="169">
        <f t="shared" si="8"/>
        <v>0</v>
      </c>
      <c r="G27" s="177">
        <f t="shared" si="8"/>
        <v>2301.9500000000003</v>
      </c>
      <c r="H27" s="169">
        <f t="shared" si="8"/>
        <v>310.95</v>
      </c>
      <c r="I27" s="169">
        <f t="shared" si="8"/>
        <v>1868</v>
      </c>
      <c r="J27" s="169">
        <f t="shared" si="8"/>
        <v>123</v>
      </c>
      <c r="K27" s="177">
        <f t="shared" si="8"/>
        <v>2301.9500000000003</v>
      </c>
      <c r="L27" s="169">
        <f t="shared" si="8"/>
        <v>5443875</v>
      </c>
      <c r="M27" s="412">
        <f t="shared" si="8"/>
        <v>2242.6020408163267</v>
      </c>
      <c r="N27" s="169">
        <f t="shared" si="8"/>
        <v>5813400</v>
      </c>
      <c r="O27" s="179">
        <f t="shared" si="8"/>
        <v>2246.887755102041</v>
      </c>
      <c r="P27" s="171" t="str">
        <f t="shared" si="8"/>
        <v>Gula Semut &amp; Cetak</v>
      </c>
      <c r="Q27" s="171">
        <f>Q476</f>
        <v>15785.714285714286</v>
      </c>
      <c r="R27" s="169">
        <f t="shared" si="8"/>
        <v>4857</v>
      </c>
      <c r="S27" s="172"/>
      <c r="T27" s="168"/>
    </row>
    <row r="28" spans="1:29" ht="15.95" customHeight="1" x14ac:dyDescent="0.25">
      <c r="A28" s="167">
        <v>10</v>
      </c>
      <c r="B28" s="184" t="s">
        <v>56</v>
      </c>
      <c r="C28" s="170">
        <f t="shared" ref="C28:R28" si="9">C525</f>
        <v>143.5</v>
      </c>
      <c r="D28" s="172">
        <f t="shared" si="9"/>
        <v>0</v>
      </c>
      <c r="E28" s="172">
        <f t="shared" si="9"/>
        <v>0</v>
      </c>
      <c r="F28" s="172">
        <f t="shared" si="9"/>
        <v>0</v>
      </c>
      <c r="G28" s="172">
        <f t="shared" si="9"/>
        <v>143.5</v>
      </c>
      <c r="H28" s="172">
        <f t="shared" si="9"/>
        <v>117.5</v>
      </c>
      <c r="I28" s="169">
        <f t="shared" si="9"/>
        <v>26</v>
      </c>
      <c r="J28" s="169">
        <f t="shared" si="9"/>
        <v>0</v>
      </c>
      <c r="K28" s="172">
        <f t="shared" si="9"/>
        <v>143.5</v>
      </c>
      <c r="L28" s="169">
        <f t="shared" si="9"/>
        <v>1200</v>
      </c>
      <c r="M28" s="185">
        <f t="shared" si="9"/>
        <v>600</v>
      </c>
      <c r="N28" s="169">
        <f t="shared" si="9"/>
        <v>2100</v>
      </c>
      <c r="O28" s="176">
        <f t="shared" si="9"/>
        <v>700</v>
      </c>
      <c r="P28" s="171" t="str">
        <f t="shared" si="9"/>
        <v>Kulit Kering</v>
      </c>
      <c r="Q28" s="186">
        <f>Q525</f>
        <v>60000</v>
      </c>
      <c r="R28" s="169">
        <f t="shared" si="9"/>
        <v>361</v>
      </c>
      <c r="S28" s="172"/>
      <c r="T28" s="168"/>
      <c r="U28" s="178"/>
    </row>
    <row r="29" spans="1:29" ht="15.95" customHeight="1" x14ac:dyDescent="0.25">
      <c r="A29" s="167">
        <v>11</v>
      </c>
      <c r="B29" s="184" t="s">
        <v>57</v>
      </c>
      <c r="C29" s="176">
        <f t="shared" ref="C29:R29" si="10">C574</f>
        <v>186</v>
      </c>
      <c r="D29" s="177">
        <f t="shared" si="10"/>
        <v>0</v>
      </c>
      <c r="E29" s="177">
        <f t="shared" si="10"/>
        <v>0</v>
      </c>
      <c r="F29" s="177">
        <f t="shared" si="10"/>
        <v>0</v>
      </c>
      <c r="G29" s="169">
        <f t="shared" si="10"/>
        <v>186</v>
      </c>
      <c r="H29" s="169">
        <f t="shared" si="10"/>
        <v>47</v>
      </c>
      <c r="I29" s="169">
        <f t="shared" si="10"/>
        <v>129</v>
      </c>
      <c r="J29" s="169">
        <f t="shared" si="10"/>
        <v>10</v>
      </c>
      <c r="K29" s="169">
        <f>K574</f>
        <v>186</v>
      </c>
      <c r="L29" s="169">
        <f t="shared" si="10"/>
        <v>42448</v>
      </c>
      <c r="M29" s="412">
        <f t="shared" si="10"/>
        <v>335.87962962962962</v>
      </c>
      <c r="N29" s="169">
        <f t="shared" si="10"/>
        <v>42475</v>
      </c>
      <c r="O29" s="179">
        <f t="shared" si="10"/>
        <v>336.2962962962963</v>
      </c>
      <c r="P29" s="171" t="str">
        <f t="shared" si="10"/>
        <v>Biji Kering</v>
      </c>
      <c r="Q29" s="186">
        <f>Q574</f>
        <v>8000</v>
      </c>
      <c r="R29" s="183">
        <f t="shared" si="10"/>
        <v>872</v>
      </c>
      <c r="S29" s="172"/>
      <c r="T29" s="168"/>
    </row>
    <row r="30" spans="1:29" ht="15.95" customHeight="1" x14ac:dyDescent="0.25">
      <c r="A30" s="167">
        <v>12</v>
      </c>
      <c r="B30" s="184" t="s">
        <v>58</v>
      </c>
      <c r="C30" s="176">
        <f t="shared" ref="C30:R30" si="11">C623</f>
        <v>15</v>
      </c>
      <c r="D30" s="169">
        <f t="shared" si="11"/>
        <v>0</v>
      </c>
      <c r="E30" s="169">
        <f t="shared" si="11"/>
        <v>0</v>
      </c>
      <c r="F30" s="169">
        <f t="shared" si="11"/>
        <v>0</v>
      </c>
      <c r="G30" s="169">
        <f t="shared" si="11"/>
        <v>15</v>
      </c>
      <c r="H30" s="169">
        <f t="shared" si="11"/>
        <v>0</v>
      </c>
      <c r="I30" s="169">
        <f t="shared" si="11"/>
        <v>5</v>
      </c>
      <c r="J30" s="169">
        <f t="shared" si="11"/>
        <v>10</v>
      </c>
      <c r="K30" s="169">
        <f t="shared" si="11"/>
        <v>15</v>
      </c>
      <c r="L30" s="169">
        <f t="shared" si="11"/>
        <v>1120</v>
      </c>
      <c r="M30" s="412">
        <f t="shared" si="11"/>
        <v>222.5</v>
      </c>
      <c r="N30" s="169">
        <f t="shared" si="11"/>
        <v>1000</v>
      </c>
      <c r="O30" s="176">
        <f t="shared" si="11"/>
        <v>200</v>
      </c>
      <c r="P30" s="171" t="str">
        <f t="shared" si="11"/>
        <v>Serat Berbiji</v>
      </c>
      <c r="Q30" s="186">
        <f>Q623</f>
        <v>30000</v>
      </c>
      <c r="R30" s="169">
        <f t="shared" si="11"/>
        <v>9</v>
      </c>
      <c r="S30" s="172"/>
      <c r="T30" s="168"/>
    </row>
    <row r="31" spans="1:29" ht="15.95" customHeight="1" x14ac:dyDescent="0.25">
      <c r="A31" s="167">
        <v>13</v>
      </c>
      <c r="B31" s="184" t="s">
        <v>59</v>
      </c>
      <c r="C31" s="176">
        <f t="shared" ref="C31:R31" si="12">C672</f>
        <v>201</v>
      </c>
      <c r="D31" s="172">
        <f t="shared" si="12"/>
        <v>0</v>
      </c>
      <c r="E31" s="169">
        <f t="shared" si="12"/>
        <v>0</v>
      </c>
      <c r="F31" s="177">
        <f t="shared" si="12"/>
        <v>0</v>
      </c>
      <c r="G31" s="169">
        <f t="shared" si="12"/>
        <v>201</v>
      </c>
      <c r="H31" s="176">
        <f t="shared" si="12"/>
        <v>20</v>
      </c>
      <c r="I31" s="176">
        <f t="shared" si="12"/>
        <v>170</v>
      </c>
      <c r="J31" s="176">
        <f t="shared" si="12"/>
        <v>11</v>
      </c>
      <c r="K31" s="169">
        <f t="shared" si="12"/>
        <v>201</v>
      </c>
      <c r="L31" s="169">
        <f t="shared" si="12"/>
        <v>66760</v>
      </c>
      <c r="M31" s="412">
        <f t="shared" si="12"/>
        <v>383.74190476190478</v>
      </c>
      <c r="N31" s="169">
        <f t="shared" si="12"/>
        <v>66670</v>
      </c>
      <c r="O31" s="179">
        <f t="shared" si="12"/>
        <v>383.02721088435374</v>
      </c>
      <c r="P31" s="171" t="str">
        <f t="shared" si="12"/>
        <v>Inti Kemiri</v>
      </c>
      <c r="Q31" s="186">
        <f>Q672</f>
        <v>25000</v>
      </c>
      <c r="R31" s="183">
        <f t="shared" si="12"/>
        <v>348</v>
      </c>
      <c r="S31" s="172"/>
      <c r="T31" s="168"/>
    </row>
    <row r="32" spans="1:29" ht="15.95" customHeight="1" x14ac:dyDescent="0.25">
      <c r="A32" s="167">
        <v>14</v>
      </c>
      <c r="B32" s="184" t="s">
        <v>60</v>
      </c>
      <c r="C32" s="180">
        <v>0</v>
      </c>
      <c r="D32" s="180">
        <v>0</v>
      </c>
      <c r="E32" s="180">
        <v>0</v>
      </c>
      <c r="F32" s="180">
        <v>0</v>
      </c>
      <c r="G32" s="180">
        <v>0</v>
      </c>
      <c r="H32" s="180">
        <v>0</v>
      </c>
      <c r="I32" s="180">
        <v>0</v>
      </c>
      <c r="J32" s="180">
        <v>0</v>
      </c>
      <c r="K32" s="180">
        <v>0</v>
      </c>
      <c r="L32" s="180">
        <v>0</v>
      </c>
      <c r="M32" s="181">
        <v>0</v>
      </c>
      <c r="N32" s="180">
        <v>0</v>
      </c>
      <c r="O32" s="182">
        <v>0</v>
      </c>
      <c r="P32" s="171"/>
      <c r="Q32" s="171"/>
      <c r="R32" s="169"/>
      <c r="S32" s="172"/>
      <c r="T32" s="168"/>
    </row>
    <row r="33" spans="1:20" ht="15.95" customHeight="1" x14ac:dyDescent="0.25">
      <c r="A33" s="167">
        <v>15</v>
      </c>
      <c r="B33" s="184" t="s">
        <v>61</v>
      </c>
      <c r="C33" s="179">
        <f t="shared" ref="C33:R33" si="13">C721</f>
        <v>123.3</v>
      </c>
      <c r="D33" s="169">
        <f t="shared" si="13"/>
        <v>0</v>
      </c>
      <c r="E33" s="169">
        <f t="shared" si="13"/>
        <v>0</v>
      </c>
      <c r="F33" s="169">
        <f t="shared" si="13"/>
        <v>0</v>
      </c>
      <c r="G33" s="172">
        <f t="shared" si="13"/>
        <v>123.3</v>
      </c>
      <c r="H33" s="172">
        <f t="shared" si="13"/>
        <v>105.3</v>
      </c>
      <c r="I33" s="172">
        <f t="shared" si="13"/>
        <v>18</v>
      </c>
      <c r="J33" s="169">
        <f t="shared" si="13"/>
        <v>0</v>
      </c>
      <c r="K33" s="172">
        <f t="shared" si="13"/>
        <v>123.3</v>
      </c>
      <c r="L33" s="169">
        <f t="shared" si="13"/>
        <v>5320</v>
      </c>
      <c r="M33" s="412">
        <f t="shared" si="13"/>
        <v>301</v>
      </c>
      <c r="N33" s="169">
        <f t="shared" si="13"/>
        <v>5320</v>
      </c>
      <c r="O33" s="179">
        <f t="shared" si="13"/>
        <v>301</v>
      </c>
      <c r="P33" s="186" t="str">
        <f t="shared" si="13"/>
        <v>Biji Pala Basah</v>
      </c>
      <c r="Q33" s="186">
        <f>Q721</f>
        <v>40000</v>
      </c>
      <c r="R33" s="169">
        <f t="shared" si="13"/>
        <v>259</v>
      </c>
      <c r="S33" s="169"/>
      <c r="T33" s="169"/>
    </row>
    <row r="34" spans="1:20" ht="15.95" customHeight="1" x14ac:dyDescent="0.25">
      <c r="A34" s="167">
        <v>16</v>
      </c>
      <c r="B34" s="184" t="s">
        <v>62</v>
      </c>
      <c r="C34" s="180">
        <v>0</v>
      </c>
      <c r="D34" s="180">
        <v>0</v>
      </c>
      <c r="E34" s="180">
        <v>0</v>
      </c>
      <c r="F34" s="180">
        <v>0</v>
      </c>
      <c r="G34" s="180">
        <v>0</v>
      </c>
      <c r="H34" s="180">
        <v>0</v>
      </c>
      <c r="I34" s="180">
        <v>0</v>
      </c>
      <c r="J34" s="180">
        <v>0</v>
      </c>
      <c r="K34" s="180">
        <v>0</v>
      </c>
      <c r="L34" s="180">
        <v>0</v>
      </c>
      <c r="M34" s="181">
        <v>0</v>
      </c>
      <c r="N34" s="180">
        <v>0</v>
      </c>
      <c r="O34" s="182">
        <v>0</v>
      </c>
      <c r="P34" s="171"/>
      <c r="Q34" s="171"/>
      <c r="R34" s="172"/>
      <c r="S34" s="172"/>
      <c r="T34" s="168"/>
    </row>
    <row r="35" spans="1:20" ht="15.95" customHeight="1" x14ac:dyDescent="0.25">
      <c r="A35" s="167"/>
      <c r="B35" s="187" t="s">
        <v>3</v>
      </c>
      <c r="C35" s="172">
        <f>SUM(C19:C34)</f>
        <v>44570.27</v>
      </c>
      <c r="D35" s="172"/>
      <c r="E35" s="172"/>
      <c r="F35" s="172"/>
      <c r="G35" s="172">
        <f>SUM(G19:G34)</f>
        <v>44606.27</v>
      </c>
      <c r="H35" s="172"/>
      <c r="I35" s="172"/>
      <c r="J35" s="172"/>
      <c r="K35" s="172">
        <f>SUM(K19:K34)</f>
        <v>44606.27</v>
      </c>
      <c r="L35" s="172"/>
      <c r="M35" s="188"/>
      <c r="N35" s="172"/>
      <c r="O35" s="170"/>
      <c r="P35" s="171"/>
      <c r="Q35" s="171"/>
      <c r="R35" s="169"/>
      <c r="S35" s="172"/>
      <c r="T35" s="168"/>
    </row>
    <row r="36" spans="1:20" ht="15.95" customHeight="1" x14ac:dyDescent="0.25">
      <c r="G36" s="194"/>
      <c r="I36" s="211"/>
      <c r="K36" s="211"/>
      <c r="N36" s="173"/>
    </row>
    <row r="37" spans="1:20" ht="15.95" customHeight="1" x14ac:dyDescent="0.25">
      <c r="A37" s="436" t="s">
        <v>46</v>
      </c>
      <c r="B37" s="436"/>
      <c r="C37" s="436"/>
      <c r="F37" s="448"/>
      <c r="G37" s="448"/>
      <c r="H37" s="448"/>
      <c r="K37" s="173"/>
      <c r="L37" s="173"/>
      <c r="N37" s="173"/>
    </row>
    <row r="38" spans="1:20" ht="15.95" customHeight="1" x14ac:dyDescent="0.25">
      <c r="F38" s="452"/>
      <c r="G38" s="452"/>
      <c r="H38" s="452"/>
      <c r="I38" s="173"/>
      <c r="L38" s="173"/>
      <c r="M38" s="212"/>
      <c r="N38" s="453" t="s">
        <v>457</v>
      </c>
      <c r="O38" s="453"/>
      <c r="P38" s="453"/>
      <c r="Q38" s="213"/>
    </row>
    <row r="39" spans="1:20" ht="15.95" customHeight="1" x14ac:dyDescent="0.3">
      <c r="A39" s="356"/>
      <c r="B39" s="358" t="s">
        <v>308</v>
      </c>
      <c r="C39" s="372"/>
      <c r="D39" s="372"/>
      <c r="E39" s="369"/>
      <c r="F39" s="191"/>
      <c r="G39" s="191"/>
      <c r="H39" s="191"/>
      <c r="I39" s="191"/>
      <c r="J39" s="191"/>
      <c r="K39" s="191"/>
      <c r="L39" s="191"/>
      <c r="N39" s="453" t="s">
        <v>292</v>
      </c>
      <c r="O39" s="453"/>
      <c r="P39" s="453"/>
      <c r="Q39" s="213"/>
      <c r="R39" s="191"/>
      <c r="S39" s="191"/>
      <c r="T39" s="191"/>
    </row>
    <row r="40" spans="1:20" ht="15.95" customHeight="1" x14ac:dyDescent="0.3">
      <c r="A40" s="356"/>
      <c r="B40" s="358" t="s">
        <v>302</v>
      </c>
      <c r="C40" s="372"/>
      <c r="D40" s="372"/>
      <c r="E40" s="369"/>
      <c r="F40" s="191"/>
      <c r="G40" s="191"/>
      <c r="H40" s="191"/>
      <c r="I40" s="191"/>
      <c r="J40" s="191"/>
      <c r="K40" s="191"/>
      <c r="L40" s="212"/>
      <c r="M40" s="212"/>
      <c r="N40" s="191"/>
      <c r="P40" s="213"/>
      <c r="Q40" s="213"/>
      <c r="R40" s="191"/>
      <c r="S40" s="191"/>
      <c r="T40" s="191"/>
    </row>
    <row r="41" spans="1:20" ht="15.95" customHeight="1" x14ac:dyDescent="0.3">
      <c r="A41" s="356"/>
      <c r="B41" s="358" t="s">
        <v>329</v>
      </c>
      <c r="C41" s="372"/>
      <c r="D41" s="372"/>
      <c r="E41" s="369"/>
      <c r="F41" s="191"/>
      <c r="G41" s="191"/>
      <c r="H41" s="191"/>
      <c r="I41" s="191"/>
      <c r="J41" s="191"/>
      <c r="K41" s="191"/>
      <c r="L41" s="191"/>
      <c r="N41" s="191"/>
      <c r="P41" s="213"/>
      <c r="Q41" s="213"/>
      <c r="R41" s="191"/>
      <c r="S41" s="191"/>
      <c r="T41" s="191"/>
    </row>
    <row r="42" spans="1:20" ht="15.95" customHeight="1" x14ac:dyDescent="0.3">
      <c r="A42" s="356"/>
      <c r="B42" s="358" t="s">
        <v>330</v>
      </c>
      <c r="C42" s="372"/>
      <c r="D42" s="372"/>
      <c r="E42" s="369"/>
      <c r="F42" s="191"/>
      <c r="G42" s="191"/>
      <c r="H42" s="191"/>
      <c r="I42" s="191"/>
      <c r="J42" s="191"/>
      <c r="K42" s="191"/>
      <c r="L42" s="191"/>
      <c r="N42" s="191"/>
      <c r="P42" s="213"/>
      <c r="Q42" s="213"/>
      <c r="R42" s="191"/>
      <c r="S42" s="191"/>
      <c r="T42" s="191"/>
    </row>
    <row r="43" spans="1:20" ht="15.95" customHeight="1" x14ac:dyDescent="0.3">
      <c r="A43" s="357"/>
      <c r="B43" s="410"/>
      <c r="C43" s="418"/>
      <c r="D43" s="372"/>
      <c r="E43" s="369"/>
      <c r="F43" s="446"/>
      <c r="G43" s="446"/>
      <c r="H43" s="446"/>
      <c r="I43" s="191"/>
      <c r="J43" s="191"/>
      <c r="K43" s="191"/>
      <c r="L43" s="191"/>
      <c r="N43" s="446" t="s">
        <v>316</v>
      </c>
      <c r="O43" s="446"/>
      <c r="P43" s="446"/>
      <c r="Q43" s="214"/>
      <c r="R43" s="191"/>
      <c r="S43" s="191"/>
      <c r="T43" s="191"/>
    </row>
    <row r="44" spans="1:20" ht="15.95" customHeight="1" x14ac:dyDescent="0.25">
      <c r="A44" s="213"/>
      <c r="B44" s="410" t="s">
        <v>454</v>
      </c>
      <c r="C44" s="191"/>
      <c r="D44" s="191"/>
      <c r="E44" s="191"/>
      <c r="F44" s="191"/>
      <c r="G44" s="191"/>
      <c r="H44" s="191"/>
      <c r="I44" s="191"/>
      <c r="J44" s="191"/>
      <c r="K44" s="191"/>
      <c r="L44" s="191"/>
      <c r="N44" s="453" t="s">
        <v>159</v>
      </c>
      <c r="O44" s="453"/>
      <c r="P44" s="453"/>
      <c r="Q44" s="213"/>
      <c r="R44" s="191"/>
      <c r="S44" s="191"/>
      <c r="T44" s="191"/>
    </row>
    <row r="45" spans="1:20" ht="15.95" customHeight="1" x14ac:dyDescent="0.25">
      <c r="A45" s="213"/>
      <c r="B45" s="410"/>
      <c r="C45" s="191"/>
      <c r="D45" s="191"/>
      <c r="E45" s="191"/>
      <c r="F45" s="191"/>
      <c r="G45" s="191"/>
      <c r="H45" s="191"/>
      <c r="I45" s="191"/>
      <c r="J45" s="191"/>
      <c r="K45" s="191"/>
      <c r="L45" s="191"/>
      <c r="N45" s="191"/>
      <c r="P45" s="213"/>
      <c r="Q45" s="213"/>
      <c r="R45" s="191"/>
      <c r="S45" s="191"/>
      <c r="T45" s="191"/>
    </row>
    <row r="46" spans="1:20" ht="15.95" customHeight="1" x14ac:dyDescent="0.25">
      <c r="A46" s="213"/>
      <c r="B46" s="191"/>
      <c r="C46" s="191"/>
      <c r="D46" s="191"/>
      <c r="E46" s="191"/>
      <c r="F46" s="191"/>
      <c r="G46" s="191"/>
      <c r="H46" s="191"/>
      <c r="I46" s="191"/>
      <c r="J46" s="191"/>
      <c r="K46" s="191"/>
      <c r="L46" s="191"/>
      <c r="N46" s="191"/>
      <c r="P46" s="213"/>
      <c r="Q46" s="213"/>
      <c r="R46" s="191"/>
      <c r="S46" s="191"/>
      <c r="T46" s="191"/>
    </row>
    <row r="47" spans="1:20" ht="15.95" customHeight="1" x14ac:dyDescent="0.25">
      <c r="A47" s="213"/>
      <c r="B47" s="191"/>
      <c r="C47" s="191"/>
      <c r="D47" s="191"/>
      <c r="E47" s="191"/>
      <c r="F47" s="191"/>
      <c r="G47" s="191"/>
      <c r="H47" s="191"/>
      <c r="I47" s="191"/>
      <c r="J47" s="191"/>
      <c r="K47" s="191"/>
      <c r="L47" s="191"/>
      <c r="N47" s="191"/>
      <c r="P47" s="213"/>
      <c r="Q47" s="213"/>
      <c r="R47" s="191"/>
      <c r="S47" s="191"/>
      <c r="T47" s="191"/>
    </row>
    <row r="48" spans="1:20" ht="15.95" customHeight="1" x14ac:dyDescent="0.25">
      <c r="A48" s="213"/>
      <c r="C48" s="191"/>
      <c r="D48" s="191"/>
      <c r="E48" s="191"/>
      <c r="F48" s="191"/>
      <c r="G48" s="191"/>
      <c r="H48" s="191"/>
      <c r="I48" s="191"/>
      <c r="J48" s="191"/>
      <c r="K48" s="191"/>
      <c r="L48" s="191"/>
      <c r="N48" s="191"/>
      <c r="P48" s="213"/>
      <c r="Q48" s="213"/>
      <c r="R48" s="191"/>
      <c r="S48" s="191"/>
      <c r="T48" s="191"/>
    </row>
    <row r="49" spans="1:20" ht="15.95" customHeight="1" x14ac:dyDescent="0.25">
      <c r="A49" s="213"/>
      <c r="C49" s="191"/>
      <c r="D49" s="191"/>
      <c r="E49" s="191"/>
      <c r="F49" s="191"/>
      <c r="G49" s="191"/>
      <c r="H49" s="191"/>
      <c r="I49" s="191"/>
      <c r="J49" s="191"/>
      <c r="K49" s="191"/>
      <c r="L49" s="191"/>
      <c r="N49" s="191"/>
      <c r="P49" s="213"/>
      <c r="Q49" s="213"/>
      <c r="R49" s="191"/>
      <c r="S49" s="191"/>
      <c r="T49" s="191"/>
    </row>
    <row r="50" spans="1:20" ht="15.95" customHeight="1" x14ac:dyDescent="0.25">
      <c r="A50" s="436" t="s">
        <v>333</v>
      </c>
      <c r="B50" s="436"/>
      <c r="C50" s="436"/>
      <c r="D50" s="436"/>
      <c r="E50" s="436"/>
      <c r="F50" s="436"/>
      <c r="G50" s="436"/>
      <c r="H50" s="436"/>
      <c r="I50" s="436"/>
      <c r="J50" s="436"/>
      <c r="K50" s="436"/>
      <c r="L50" s="436"/>
      <c r="M50" s="436"/>
      <c r="N50" s="436"/>
      <c r="O50" s="436"/>
      <c r="P50" s="436"/>
      <c r="Q50" s="436"/>
      <c r="R50" s="436"/>
      <c r="S50" s="436"/>
      <c r="T50" s="436"/>
    </row>
    <row r="51" spans="1:20" ht="15.95" customHeight="1" x14ac:dyDescent="0.25">
      <c r="L51" s="190"/>
    </row>
    <row r="52" spans="1:20" ht="15.95" customHeight="1" x14ac:dyDescent="0.25">
      <c r="A52" s="420" t="s">
        <v>93</v>
      </c>
      <c r="B52" s="420"/>
      <c r="C52" s="420"/>
      <c r="D52" s="420"/>
      <c r="E52" s="420"/>
      <c r="F52" s="420"/>
      <c r="G52" s="420"/>
      <c r="H52" s="420"/>
      <c r="I52" s="420"/>
      <c r="J52" s="420"/>
      <c r="K52" s="420"/>
      <c r="L52" s="420"/>
      <c r="M52" s="420"/>
      <c r="N52" s="420"/>
      <c r="O52" s="420"/>
      <c r="P52" s="420"/>
      <c r="Q52" s="420"/>
      <c r="R52" s="420"/>
      <c r="S52" s="420"/>
      <c r="T52" s="420"/>
    </row>
    <row r="53" spans="1:20" ht="15.95" customHeight="1" x14ac:dyDescent="0.25">
      <c r="A53" s="420" t="s">
        <v>4</v>
      </c>
      <c r="B53" s="420"/>
      <c r="C53" s="420"/>
      <c r="D53" s="420"/>
      <c r="E53" s="420"/>
      <c r="F53" s="420"/>
      <c r="G53" s="420"/>
      <c r="H53" s="420"/>
      <c r="I53" s="420"/>
      <c r="J53" s="420"/>
      <c r="K53" s="420"/>
      <c r="L53" s="420"/>
      <c r="M53" s="420"/>
      <c r="N53" s="420"/>
      <c r="O53" s="420"/>
      <c r="P53" s="420"/>
      <c r="Q53" s="420"/>
      <c r="R53" s="420"/>
      <c r="S53" s="420"/>
      <c r="T53" s="420"/>
    </row>
    <row r="54" spans="1:20" ht="15.95" customHeight="1" x14ac:dyDescent="0.25">
      <c r="N54" s="178"/>
    </row>
    <row r="55" spans="1:20" ht="15.95" customHeight="1" x14ac:dyDescent="0.3">
      <c r="A55" s="437" t="s">
        <v>5</v>
      </c>
      <c r="B55" s="437"/>
      <c r="C55" s="193" t="s">
        <v>77</v>
      </c>
      <c r="D55" s="193"/>
      <c r="L55" s="173"/>
      <c r="N55" s="173"/>
      <c r="Q55" s="246" t="s">
        <v>42</v>
      </c>
      <c r="S55" s="16" t="str">
        <f>S7</f>
        <v>: 2023</v>
      </c>
    </row>
    <row r="56" spans="1:20" ht="15.95" customHeight="1" x14ac:dyDescent="0.3">
      <c r="A56" s="436" t="s">
        <v>6</v>
      </c>
      <c r="B56" s="436"/>
      <c r="C56" s="174" t="s">
        <v>99</v>
      </c>
      <c r="Q56" s="246" t="s">
        <v>43</v>
      </c>
      <c r="S56" s="16" t="s">
        <v>45</v>
      </c>
    </row>
    <row r="57" spans="1:20" ht="15.95" customHeight="1" x14ac:dyDescent="0.3">
      <c r="A57" s="436" t="s">
        <v>7</v>
      </c>
      <c r="B57" s="436"/>
      <c r="C57" s="174" t="s">
        <v>41</v>
      </c>
      <c r="Q57" s="246" t="s">
        <v>44</v>
      </c>
      <c r="S57" s="16" t="str">
        <f>S9</f>
        <v>: IV ( Empat )</v>
      </c>
    </row>
    <row r="58" spans="1:20" ht="15.95" customHeight="1" x14ac:dyDescent="0.25">
      <c r="B58" s="174" t="s">
        <v>301</v>
      </c>
    </row>
    <row r="59" spans="1:20" ht="15.95" customHeight="1" x14ac:dyDescent="0.25">
      <c r="A59" s="449" t="s">
        <v>8</v>
      </c>
      <c r="B59" s="449" t="s">
        <v>9</v>
      </c>
      <c r="C59" s="195" t="s">
        <v>10</v>
      </c>
      <c r="D59" s="438" t="s">
        <v>15</v>
      </c>
      <c r="E59" s="439"/>
      <c r="F59" s="439"/>
      <c r="G59" s="439"/>
      <c r="H59" s="439"/>
      <c r="I59" s="439"/>
      <c r="J59" s="439"/>
      <c r="K59" s="440"/>
      <c r="L59" s="454" t="s">
        <v>28</v>
      </c>
      <c r="M59" s="455"/>
      <c r="N59" s="454" t="s">
        <v>28</v>
      </c>
      <c r="O59" s="455"/>
      <c r="P59" s="195"/>
      <c r="Q59" s="382"/>
      <c r="R59" s="441" t="s">
        <v>35</v>
      </c>
      <c r="S59" s="447"/>
      <c r="T59" s="449" t="s">
        <v>39</v>
      </c>
    </row>
    <row r="60" spans="1:20" ht="15.95" customHeight="1" x14ac:dyDescent="0.3">
      <c r="A60" s="450"/>
      <c r="B60" s="450"/>
      <c r="C60" s="196" t="s">
        <v>11</v>
      </c>
      <c r="D60" s="441" t="s">
        <v>16</v>
      </c>
      <c r="E60" s="439"/>
      <c r="F60" s="439"/>
      <c r="G60" s="440"/>
      <c r="H60" s="438" t="s">
        <v>23</v>
      </c>
      <c r="I60" s="439"/>
      <c r="J60" s="439"/>
      <c r="K60" s="440"/>
      <c r="L60" s="442" t="s">
        <v>29</v>
      </c>
      <c r="M60" s="443"/>
      <c r="N60" s="442" t="s">
        <v>29</v>
      </c>
      <c r="O60" s="443"/>
      <c r="P60" s="196"/>
      <c r="Q60" s="26" t="s">
        <v>416</v>
      </c>
      <c r="R60" s="444" t="s">
        <v>36</v>
      </c>
      <c r="S60" s="445"/>
      <c r="T60" s="450"/>
    </row>
    <row r="61" spans="1:20" ht="15.95" customHeight="1" x14ac:dyDescent="0.3">
      <c r="A61" s="450"/>
      <c r="B61" s="450"/>
      <c r="C61" s="197" t="s">
        <v>12</v>
      </c>
      <c r="D61" s="198"/>
      <c r="E61" s="199"/>
      <c r="F61" s="198"/>
      <c r="G61" s="198"/>
      <c r="H61" s="198"/>
      <c r="I61" s="198"/>
      <c r="J61" s="198"/>
      <c r="K61" s="198"/>
      <c r="L61" s="441" t="s">
        <v>30</v>
      </c>
      <c r="M61" s="447"/>
      <c r="N61" s="441" t="s">
        <v>30</v>
      </c>
      <c r="O61" s="447"/>
      <c r="P61" s="196" t="s">
        <v>34</v>
      </c>
      <c r="Q61" s="24" t="s">
        <v>417</v>
      </c>
      <c r="R61" s="195"/>
      <c r="S61" s="195"/>
      <c r="T61" s="450"/>
    </row>
    <row r="62" spans="1:20" ht="15.95" customHeight="1" x14ac:dyDescent="0.3">
      <c r="A62" s="450"/>
      <c r="B62" s="450"/>
      <c r="C62" s="197" t="s">
        <v>13</v>
      </c>
      <c r="D62" s="196" t="s">
        <v>17</v>
      </c>
      <c r="E62" s="200" t="s">
        <v>17</v>
      </c>
      <c r="F62" s="196" t="s">
        <v>20</v>
      </c>
      <c r="G62" s="196" t="s">
        <v>22</v>
      </c>
      <c r="H62" s="196" t="s">
        <v>24</v>
      </c>
      <c r="I62" s="196" t="s">
        <v>25</v>
      </c>
      <c r="J62" s="196" t="s">
        <v>26</v>
      </c>
      <c r="K62" s="196" t="s">
        <v>22</v>
      </c>
      <c r="L62" s="444" t="s">
        <v>14</v>
      </c>
      <c r="M62" s="445"/>
      <c r="N62" s="444" t="s">
        <v>33</v>
      </c>
      <c r="O62" s="445"/>
      <c r="P62" s="196" t="s">
        <v>28</v>
      </c>
      <c r="Q62" s="24" t="s">
        <v>418</v>
      </c>
      <c r="R62" s="196" t="s">
        <v>37</v>
      </c>
      <c r="S62" s="196" t="s">
        <v>38</v>
      </c>
      <c r="T62" s="450"/>
    </row>
    <row r="63" spans="1:20" ht="15.95" customHeight="1" x14ac:dyDescent="0.25">
      <c r="A63" s="450"/>
      <c r="B63" s="450"/>
      <c r="C63" s="197" t="s">
        <v>14</v>
      </c>
      <c r="D63" s="196" t="s">
        <v>18</v>
      </c>
      <c r="E63" s="200" t="s">
        <v>19</v>
      </c>
      <c r="F63" s="196" t="s">
        <v>21</v>
      </c>
      <c r="G63" s="196"/>
      <c r="H63" s="196"/>
      <c r="I63" s="196"/>
      <c r="J63" s="196" t="s">
        <v>27</v>
      </c>
      <c r="K63" s="196"/>
      <c r="L63" s="195" t="s">
        <v>22</v>
      </c>
      <c r="M63" s="203" t="s">
        <v>31</v>
      </c>
      <c r="N63" s="195" t="s">
        <v>22</v>
      </c>
      <c r="O63" s="203" t="s">
        <v>31</v>
      </c>
      <c r="P63" s="196"/>
      <c r="Q63" s="196"/>
      <c r="R63" s="204"/>
      <c r="S63" s="204"/>
      <c r="T63" s="450"/>
    </row>
    <row r="64" spans="1:20" ht="15.95" customHeight="1" x14ac:dyDescent="0.25">
      <c r="A64" s="451"/>
      <c r="B64" s="451"/>
      <c r="C64" s="166"/>
      <c r="D64" s="205"/>
      <c r="E64" s="206"/>
      <c r="F64" s="205"/>
      <c r="G64" s="205"/>
      <c r="H64" s="205"/>
      <c r="I64" s="205"/>
      <c r="J64" s="205"/>
      <c r="K64" s="205"/>
      <c r="L64" s="207" t="s">
        <v>29</v>
      </c>
      <c r="M64" s="208" t="s">
        <v>32</v>
      </c>
      <c r="N64" s="207" t="s">
        <v>29</v>
      </c>
      <c r="O64" s="208" t="s">
        <v>32</v>
      </c>
      <c r="P64" s="209"/>
      <c r="Q64" s="209"/>
      <c r="R64" s="205"/>
      <c r="S64" s="205"/>
      <c r="T64" s="451"/>
    </row>
    <row r="65" spans="1:21" ht="15.95" customHeight="1" x14ac:dyDescent="0.25">
      <c r="A65" s="167">
        <v>1</v>
      </c>
      <c r="B65" s="167">
        <v>2</v>
      </c>
      <c r="C65" s="167">
        <v>3</v>
      </c>
      <c r="D65" s="167">
        <v>4</v>
      </c>
      <c r="E65" s="167">
        <v>5</v>
      </c>
      <c r="F65" s="167">
        <v>6</v>
      </c>
      <c r="G65" s="167" t="s">
        <v>0</v>
      </c>
      <c r="H65" s="167">
        <v>8</v>
      </c>
      <c r="I65" s="167">
        <v>9</v>
      </c>
      <c r="J65" s="167">
        <v>10</v>
      </c>
      <c r="K65" s="167" t="s">
        <v>1</v>
      </c>
      <c r="L65" s="167">
        <v>12</v>
      </c>
      <c r="M65" s="210">
        <v>13</v>
      </c>
      <c r="N65" s="167">
        <v>14</v>
      </c>
      <c r="O65" s="210">
        <v>15</v>
      </c>
      <c r="P65" s="167">
        <v>16</v>
      </c>
      <c r="Q65" s="167">
        <v>17</v>
      </c>
      <c r="R65" s="167">
        <v>18</v>
      </c>
      <c r="S65" s="167">
        <v>19</v>
      </c>
      <c r="T65" s="167">
        <v>20</v>
      </c>
    </row>
    <row r="66" spans="1:21" ht="15.95" customHeight="1" x14ac:dyDescent="0.25">
      <c r="A66" s="167"/>
      <c r="B66" s="168"/>
      <c r="C66" s="168"/>
      <c r="D66" s="168"/>
      <c r="E66" s="168"/>
      <c r="F66" s="168"/>
      <c r="G66" s="168"/>
      <c r="H66" s="168"/>
      <c r="I66" s="168"/>
      <c r="J66" s="168"/>
      <c r="K66" s="168"/>
      <c r="L66" s="168"/>
      <c r="M66" s="184"/>
      <c r="N66" s="168"/>
      <c r="O66" s="176"/>
      <c r="P66" s="167"/>
      <c r="Q66" s="167"/>
      <c r="R66" s="168"/>
      <c r="S66" s="168"/>
      <c r="T66" s="168"/>
    </row>
    <row r="67" spans="1:21" ht="15.95" customHeight="1" x14ac:dyDescent="0.25">
      <c r="A67" s="167">
        <v>1</v>
      </c>
      <c r="B67" s="168" t="s">
        <v>109</v>
      </c>
      <c r="C67" s="177">
        <f>CURUP!C20</f>
        <v>0.25</v>
      </c>
      <c r="D67" s="177">
        <f>CURUP!D20</f>
        <v>0</v>
      </c>
      <c r="E67" s="177">
        <f>CURUP!E18</f>
        <v>0</v>
      </c>
      <c r="F67" s="177">
        <f>CURUP!F20</f>
        <v>0</v>
      </c>
      <c r="G67" s="177">
        <f>CURUP!G20</f>
        <v>0.25</v>
      </c>
      <c r="H67" s="177">
        <f>CURUP!H18</f>
        <v>0</v>
      </c>
      <c r="I67" s="177">
        <f>CURUP!I20</f>
        <v>0.25</v>
      </c>
      <c r="J67" s="177">
        <f>CURUP!J18</f>
        <v>0</v>
      </c>
      <c r="K67" s="177">
        <f>CURUP!K20</f>
        <v>0.25</v>
      </c>
      <c r="L67" s="169">
        <f>CURUP!L20</f>
        <v>500</v>
      </c>
      <c r="M67" s="179">
        <f>CURUP!M20</f>
        <v>2000</v>
      </c>
      <c r="N67" s="169">
        <f>CURUP!N20</f>
        <v>150</v>
      </c>
      <c r="O67" s="176">
        <f>CURUP!O20</f>
        <v>600</v>
      </c>
      <c r="P67" s="167" t="str">
        <f>CURUP!P20</f>
        <v>Kopi Beras</v>
      </c>
      <c r="Q67" s="167">
        <f>CURUP!Q20</f>
        <v>40000</v>
      </c>
      <c r="R67" s="215">
        <f>CURUP!R20</f>
        <v>1</v>
      </c>
      <c r="S67" s="216"/>
      <c r="T67" s="168"/>
      <c r="U67" s="173"/>
    </row>
    <row r="68" spans="1:21" ht="15.95" customHeight="1" x14ac:dyDescent="0.25">
      <c r="A68" s="167">
        <v>2</v>
      </c>
      <c r="B68" s="168" t="s">
        <v>110</v>
      </c>
      <c r="C68" s="169">
        <f>'CURUP SELATAN'!C20</f>
        <v>538</v>
      </c>
      <c r="D68" s="177">
        <f>'CURUP SELATAN'!D20</f>
        <v>0</v>
      </c>
      <c r="E68" s="169">
        <f>'CURUP SELATAN'!E20</f>
        <v>0</v>
      </c>
      <c r="F68" s="177">
        <f>'CURUP SELATAN'!F20</f>
        <v>0</v>
      </c>
      <c r="G68" s="169">
        <f>'CURUP SELATAN'!G20</f>
        <v>538</v>
      </c>
      <c r="H68" s="169">
        <f>'CURUP SELATAN'!H20</f>
        <v>100</v>
      </c>
      <c r="I68" s="169">
        <f>'CURUP SELATAN'!I20</f>
        <v>377</v>
      </c>
      <c r="J68" s="169">
        <f>'CURUP SELATAN'!J20</f>
        <v>61</v>
      </c>
      <c r="K68" s="169">
        <f>'CURUP SELATAN'!K20</f>
        <v>538</v>
      </c>
      <c r="L68" s="169">
        <f>'CURUP SELATAN'!L20</f>
        <v>296860</v>
      </c>
      <c r="M68" s="179">
        <f>'CURUP SELATAN'!M20</f>
        <v>784</v>
      </c>
      <c r="N68" s="217">
        <f>'CURUP SELATAN'!N20</f>
        <v>260800</v>
      </c>
      <c r="O68" s="176">
        <f>'CURUP SELATAN'!O20</f>
        <v>690</v>
      </c>
      <c r="P68" s="167" t="str">
        <f>'CURUP SELATAN'!P20</f>
        <v>Kopi Beras</v>
      </c>
      <c r="Q68" s="167">
        <f>'CURUP SELATAN'!Q20</f>
        <v>40000</v>
      </c>
      <c r="R68" s="218">
        <f>'CURUP SELATAN'!R20</f>
        <v>385</v>
      </c>
      <c r="S68" s="216"/>
      <c r="T68" s="168"/>
      <c r="U68" s="173"/>
    </row>
    <row r="69" spans="1:21" ht="15.95" customHeight="1" x14ac:dyDescent="0.25">
      <c r="A69" s="167">
        <v>3</v>
      </c>
      <c r="B69" s="168" t="s">
        <v>111</v>
      </c>
      <c r="C69" s="169">
        <f>'CURUP UTARA'!C20</f>
        <v>2489</v>
      </c>
      <c r="D69" s="177">
        <f>'CURUP UTARA'!D20</f>
        <v>0</v>
      </c>
      <c r="E69" s="169">
        <f>'CURUP UTARA'!E20</f>
        <v>0</v>
      </c>
      <c r="F69" s="177">
        <f>'CURUP UTARA'!F20</f>
        <v>0</v>
      </c>
      <c r="G69" s="169">
        <f>'CURUP UTARA'!G20</f>
        <v>2489</v>
      </c>
      <c r="H69" s="177">
        <f>'CURUP UTARA'!H20</f>
        <v>1484.6</v>
      </c>
      <c r="I69" s="169">
        <f>'CURUP UTARA'!I20</f>
        <v>941.5</v>
      </c>
      <c r="J69" s="172">
        <f>'CURUP UTARA'!J20</f>
        <v>62.9</v>
      </c>
      <c r="K69" s="169">
        <f>'CURUP UTARA'!K20</f>
        <v>2489</v>
      </c>
      <c r="L69" s="169">
        <f>'CURUP UTARA'!L20</f>
        <v>750440</v>
      </c>
      <c r="M69" s="179">
        <f>'CURUP UTARA'!M20</f>
        <v>797.14285714285711</v>
      </c>
      <c r="N69" s="177">
        <f>'CURUP UTARA'!N20</f>
        <v>634850</v>
      </c>
      <c r="O69" s="176">
        <f>'CURUP UTARA'!O20</f>
        <v>655.71428571428567</v>
      </c>
      <c r="P69" s="167" t="str">
        <f>'CURUP UTARA'!P20</f>
        <v>Kopi Beras</v>
      </c>
      <c r="Q69" s="167">
        <f>'CURUP UTARA'!Q20</f>
        <v>40000</v>
      </c>
      <c r="R69" s="218">
        <f>'CURUP UTARA'!R20</f>
        <v>897</v>
      </c>
      <c r="S69" s="216"/>
      <c r="T69" s="168"/>
      <c r="U69" s="173"/>
    </row>
    <row r="70" spans="1:21" ht="15.95" customHeight="1" x14ac:dyDescent="0.25">
      <c r="A70" s="167">
        <v>4</v>
      </c>
      <c r="B70" s="168" t="s">
        <v>112</v>
      </c>
      <c r="C70" s="169">
        <f>'CURUP TIMUR'!C20</f>
        <v>268</v>
      </c>
      <c r="D70" s="177">
        <f>'CURUP TIMUR'!D20</f>
        <v>0</v>
      </c>
      <c r="E70" s="169">
        <f>'CURUP TIMUR'!E20</f>
        <v>0</v>
      </c>
      <c r="F70" s="177">
        <f>'CURUP TIMUR'!F20</f>
        <v>0</v>
      </c>
      <c r="G70" s="169">
        <f>'CURUP TIMUR'!G20</f>
        <v>268</v>
      </c>
      <c r="H70" s="169">
        <f>'CURUP TIMUR'!H20</f>
        <v>52</v>
      </c>
      <c r="I70" s="169">
        <f>'CURUP TIMUR'!I20</f>
        <v>169</v>
      </c>
      <c r="J70" s="169">
        <f>'CURUP TIMUR'!J20</f>
        <v>47</v>
      </c>
      <c r="K70" s="169">
        <f>'CURUP TIMUR'!K20</f>
        <v>268</v>
      </c>
      <c r="L70" s="169">
        <f>'CURUP TIMUR'!L20</f>
        <v>133500</v>
      </c>
      <c r="M70" s="179">
        <f>'CURUP TIMUR'!M20</f>
        <v>792</v>
      </c>
      <c r="N70" s="169">
        <f>'CURUP TIMUR'!N20</f>
        <v>109850</v>
      </c>
      <c r="O70" s="176">
        <f>'CURUP TIMUR'!O20</f>
        <v>650</v>
      </c>
      <c r="P70" s="167" t="str">
        <f>'CURUP TIMUR'!P20</f>
        <v>Kopi Beras</v>
      </c>
      <c r="Q70" s="167">
        <f>'CURUP TIMUR'!Q20</f>
        <v>40000</v>
      </c>
      <c r="R70" s="219">
        <f>'CURUP TIMUR'!R20</f>
        <v>198</v>
      </c>
      <c r="S70" s="216"/>
      <c r="T70" s="168"/>
      <c r="U70" s="173"/>
    </row>
    <row r="71" spans="1:21" ht="15.95" customHeight="1" x14ac:dyDescent="0.25">
      <c r="A71" s="167">
        <v>5</v>
      </c>
      <c r="B71" s="168" t="s">
        <v>113</v>
      </c>
      <c r="C71" s="169">
        <f>'CURUP TENGAH'!C20</f>
        <v>178</v>
      </c>
      <c r="D71" s="177">
        <f>'CURUP TENGAH'!D20</f>
        <v>0</v>
      </c>
      <c r="E71" s="177">
        <f>'CURUP TENGAH'!E20</f>
        <v>0</v>
      </c>
      <c r="F71" s="177">
        <f>'CURUP TENGAH'!F20</f>
        <v>0</v>
      </c>
      <c r="G71" s="169">
        <f>'CURUP TENGAH'!G20</f>
        <v>178</v>
      </c>
      <c r="H71" s="177">
        <f>'CURUP TENGAH'!H20</f>
        <v>0</v>
      </c>
      <c r="I71" s="169">
        <f>'CURUP TENGAH'!I20</f>
        <v>175</v>
      </c>
      <c r="J71" s="169">
        <f>'CURUP TENGAH'!J20</f>
        <v>3</v>
      </c>
      <c r="K71" s="169">
        <f>'CURUP TENGAH'!K20</f>
        <v>178</v>
      </c>
      <c r="L71" s="169">
        <f>'CURUP TENGAH'!L20</f>
        <v>139250</v>
      </c>
      <c r="M71" s="179">
        <f>'CURUP TENGAH'!M20</f>
        <v>793.33333333333337</v>
      </c>
      <c r="N71" s="169">
        <f>'CURUP TENGAH'!N20</f>
        <v>116750</v>
      </c>
      <c r="O71" s="176">
        <f>'CURUP TENGAH'!O20</f>
        <v>666.66666666666663</v>
      </c>
      <c r="P71" s="167" t="str">
        <f>'CURUP TENGAH'!P20</f>
        <v>Kopi Beras</v>
      </c>
      <c r="Q71" s="167">
        <f>'CURUP TENGAH'!Q20</f>
        <v>40000</v>
      </c>
      <c r="R71" s="218">
        <f>'CURUP TENGAH'!R20</f>
        <v>87</v>
      </c>
      <c r="S71" s="216"/>
      <c r="T71" s="168"/>
      <c r="U71" s="173"/>
    </row>
    <row r="72" spans="1:21" ht="15.95" customHeight="1" x14ac:dyDescent="0.25">
      <c r="A72" s="167">
        <v>6</v>
      </c>
      <c r="B72" s="168" t="s">
        <v>114</v>
      </c>
      <c r="C72" s="177">
        <f>'SELUPU REJANG'!C20</f>
        <v>3830.1600000000003</v>
      </c>
      <c r="D72" s="177">
        <f>'SELUPU REJANG'!D20</f>
        <v>0</v>
      </c>
      <c r="E72" s="169">
        <f>'SELUPU REJANG'!E20</f>
        <v>0</v>
      </c>
      <c r="F72" s="177">
        <f>'SELUPU REJANG'!F20</f>
        <v>0</v>
      </c>
      <c r="G72" s="177">
        <f>'SELUPU REJANG'!G20</f>
        <v>3830.1600000000003</v>
      </c>
      <c r="H72" s="169">
        <f>'SELUPU REJANG'!H20</f>
        <v>1553.08</v>
      </c>
      <c r="I72" s="169">
        <f>'SELUPU REJANG'!I20</f>
        <v>2183.0100000000002</v>
      </c>
      <c r="J72" s="172">
        <f>'SELUPU REJANG'!J20</f>
        <v>94.07</v>
      </c>
      <c r="K72" s="177">
        <f>'SELUPU REJANG'!K20</f>
        <v>3830.1600000000003</v>
      </c>
      <c r="L72" s="176">
        <f>'SELUPU REJANG'!L20</f>
        <v>1906309</v>
      </c>
      <c r="M72" s="179">
        <f>'SELUPU REJANG'!M20</f>
        <v>873.125</v>
      </c>
      <c r="N72" s="169">
        <f>'SELUPU REJANG'!N20</f>
        <v>1440206.5</v>
      </c>
      <c r="O72" s="176">
        <f>'SELUPU REJANG'!O20</f>
        <v>659.375</v>
      </c>
      <c r="P72" s="167" t="str">
        <f>'SELUPU REJANG'!P20</f>
        <v>Kopi Beras</v>
      </c>
      <c r="Q72" s="167">
        <f>'SELUPU REJANG'!Q20</f>
        <v>40000</v>
      </c>
      <c r="R72" s="220">
        <f>'SELUPU REJANG'!R20</f>
        <v>2510</v>
      </c>
      <c r="S72" s="216"/>
      <c r="T72" s="168"/>
      <c r="U72" s="173"/>
    </row>
    <row r="73" spans="1:21" ht="15.95" customHeight="1" x14ac:dyDescent="0.25">
      <c r="A73" s="167">
        <v>7</v>
      </c>
      <c r="B73" s="168" t="s">
        <v>115</v>
      </c>
      <c r="C73" s="169">
        <f>'BERMANI ULU'!C20</f>
        <v>2446</v>
      </c>
      <c r="D73" s="169">
        <f>'BERMANI ULU'!D20</f>
        <v>0</v>
      </c>
      <c r="E73" s="169">
        <f>'BERMANI ULU'!E20</f>
        <v>0</v>
      </c>
      <c r="F73" s="169">
        <f>'BERMANI ULU'!F20</f>
        <v>0</v>
      </c>
      <c r="G73" s="169">
        <f>'BERMANI ULU'!G20</f>
        <v>2446</v>
      </c>
      <c r="H73" s="169">
        <f>'BERMANI ULU'!H20</f>
        <v>772.96</v>
      </c>
      <c r="I73" s="169">
        <f>'BERMANI ULU'!I20</f>
        <v>1339</v>
      </c>
      <c r="J73" s="169">
        <f>'BERMANI ULU'!J20</f>
        <v>334.03999999999996</v>
      </c>
      <c r="K73" s="169">
        <f>'BERMANI ULU'!K20</f>
        <v>2446</v>
      </c>
      <c r="L73" s="176">
        <f>'BERMANI ULU'!L20</f>
        <v>1095340</v>
      </c>
      <c r="M73" s="179">
        <f>'BERMANI ULU'!M20</f>
        <v>817.5</v>
      </c>
      <c r="N73" s="169">
        <f>'BERMANI ULU'!N77</f>
        <v>881650</v>
      </c>
      <c r="O73" s="176">
        <f>'BERMANI ULU'!O20</f>
        <v>658.33333333333337</v>
      </c>
      <c r="P73" s="167" t="str">
        <f>'BERMANI ULU'!P20</f>
        <v>Kopi Beras</v>
      </c>
      <c r="Q73" s="167">
        <f>'BERMANI ULU'!Q20</f>
        <v>40000</v>
      </c>
      <c r="R73" s="220">
        <f>'BERMANI ULU'!R20</f>
        <v>4513</v>
      </c>
      <c r="S73" s="216"/>
      <c r="T73" s="168"/>
      <c r="U73" s="173"/>
    </row>
    <row r="74" spans="1:21" ht="15.95" customHeight="1" x14ac:dyDescent="0.25">
      <c r="A74" s="167">
        <v>8</v>
      </c>
      <c r="B74" s="168" t="s">
        <v>116</v>
      </c>
      <c r="C74" s="169">
        <f>BUR!C20</f>
        <v>2078</v>
      </c>
      <c r="D74" s="177">
        <f>BUR!D20</f>
        <v>0</v>
      </c>
      <c r="E74" s="169">
        <f>BUR!E20</f>
        <v>0</v>
      </c>
      <c r="F74" s="177">
        <f>BUR!F20</f>
        <v>0</v>
      </c>
      <c r="G74" s="169">
        <f>BUR!G20</f>
        <v>2078</v>
      </c>
      <c r="H74" s="169">
        <f>BUR!H20</f>
        <v>102.18</v>
      </c>
      <c r="I74" s="169">
        <f>BUR!I20</f>
        <v>1928</v>
      </c>
      <c r="J74" s="169">
        <f>BUR!J20</f>
        <v>47.82</v>
      </c>
      <c r="K74" s="169">
        <f>BUR!K20</f>
        <v>2078</v>
      </c>
      <c r="L74" s="176">
        <f>BUR!L20</f>
        <v>1562250</v>
      </c>
      <c r="M74" s="179">
        <f>BUR!M20</f>
        <v>810</v>
      </c>
      <c r="N74" s="169">
        <f>BUR!N20</f>
        <v>1412750</v>
      </c>
      <c r="O74" s="176">
        <f>BUR!O20</f>
        <v>730</v>
      </c>
      <c r="P74" s="167" t="str">
        <f>BUR!P20</f>
        <v>Kopi Beras</v>
      </c>
      <c r="Q74" s="167">
        <f>BUR!Q20</f>
        <v>40000</v>
      </c>
      <c r="R74" s="220">
        <f>BUR!R20</f>
        <v>1997</v>
      </c>
      <c r="S74" s="216"/>
      <c r="T74" s="168"/>
      <c r="U74" s="173"/>
    </row>
    <row r="75" spans="1:21" ht="15.95" customHeight="1" x14ac:dyDescent="0.25">
      <c r="A75" s="167">
        <v>9</v>
      </c>
      <c r="B75" s="168" t="s">
        <v>117</v>
      </c>
      <c r="C75" s="169">
        <f>'SINDANG KELINGI'!C20</f>
        <v>2028</v>
      </c>
      <c r="D75" s="169">
        <f>'SINDANG KELINGI'!D20</f>
        <v>0</v>
      </c>
      <c r="E75" s="169">
        <f>'SINDANG KELINGI'!E20</f>
        <v>0</v>
      </c>
      <c r="F75" s="169">
        <f>'SINDANG KELINGI'!F20</f>
        <v>0</v>
      </c>
      <c r="G75" s="169">
        <f>'SINDANG KELINGI'!G20</f>
        <v>2028</v>
      </c>
      <c r="H75" s="169">
        <f>'SINDANG KELINGI'!H20</f>
        <v>183.8</v>
      </c>
      <c r="I75" s="169">
        <f>'SINDANG KELINGI'!I20</f>
        <v>1779.4</v>
      </c>
      <c r="J75" s="169">
        <f>'SINDANG KELINGI'!J20</f>
        <v>64.8</v>
      </c>
      <c r="K75" s="169">
        <f>'SINDANG KELINGI'!K20</f>
        <v>2028</v>
      </c>
      <c r="L75" s="176">
        <f>'SINDANG KELINGI'!L20</f>
        <v>1538270</v>
      </c>
      <c r="M75" s="179">
        <f>'SINDANG KELINGI'!M20</f>
        <v>815</v>
      </c>
      <c r="N75" s="172">
        <f>'SINDANG KELINGI'!N73</f>
        <v>1251860</v>
      </c>
      <c r="O75" s="240">
        <f>'SINDANG KELINGI'!O73</f>
        <v>680</v>
      </c>
      <c r="P75" s="221" t="str">
        <f>'SINDANG KELINGI'!P20</f>
        <v>Kopi Beras</v>
      </c>
      <c r="Q75" s="167">
        <f>'SINDANG KELINGI'!Q20</f>
        <v>40000</v>
      </c>
      <c r="R75" s="219">
        <f>'SINDANG KELINGI'!R20</f>
        <v>1857</v>
      </c>
      <c r="S75" s="216"/>
      <c r="T75" s="168"/>
      <c r="U75" s="173"/>
    </row>
    <row r="76" spans="1:21" ht="15.95" customHeight="1" x14ac:dyDescent="0.25">
      <c r="A76" s="167">
        <v>10</v>
      </c>
      <c r="B76" s="168" t="s">
        <v>118</v>
      </c>
      <c r="C76" s="169">
        <f>'SINDANG DATARAN '!C20</f>
        <v>2935</v>
      </c>
      <c r="D76" s="169">
        <f>'SINDANG DATARAN '!D20</f>
        <v>0</v>
      </c>
      <c r="E76" s="169">
        <f>'SINDANG DATARAN '!E20</f>
        <v>0</v>
      </c>
      <c r="F76" s="169">
        <f>'SINDANG DATARAN '!F20</f>
        <v>0</v>
      </c>
      <c r="G76" s="169">
        <f>'SINDANG DATARAN '!G20</f>
        <v>2935</v>
      </c>
      <c r="H76" s="169">
        <f>'SINDANG DATARAN '!H20</f>
        <v>550</v>
      </c>
      <c r="I76" s="169">
        <f>'SINDANG DATARAN '!I20</f>
        <v>2352</v>
      </c>
      <c r="J76" s="169">
        <f>'SINDANG DATARAN '!J20</f>
        <v>33</v>
      </c>
      <c r="K76" s="169">
        <f>'SINDANG DATARAN '!K20</f>
        <v>2935</v>
      </c>
      <c r="L76" s="169">
        <f>'SINDANG DATARAN '!L20</f>
        <v>3367900</v>
      </c>
      <c r="M76" s="179">
        <f>'SINDANG DATARAN '!M20</f>
        <v>1450</v>
      </c>
      <c r="N76" s="169">
        <f>'SINDANG DATARAN '!N20</f>
        <v>2916900</v>
      </c>
      <c r="O76" s="179">
        <f>'SINDANG DATARAN '!O20</f>
        <v>1250</v>
      </c>
      <c r="P76" s="167" t="str">
        <f>'SINDANG DATARAN '!P20</f>
        <v>Kopi Beras</v>
      </c>
      <c r="Q76" s="167">
        <f>'SINDANG DATARAN '!Q20</f>
        <v>40000</v>
      </c>
      <c r="R76" s="220">
        <f>'SINDANG DATARAN '!R20</f>
        <v>1779</v>
      </c>
      <c r="S76" s="216"/>
      <c r="T76" s="168"/>
      <c r="U76" s="173"/>
    </row>
    <row r="77" spans="1:21" ht="15.95" customHeight="1" x14ac:dyDescent="0.25">
      <c r="A77" s="167">
        <v>11</v>
      </c>
      <c r="B77" s="168" t="s">
        <v>119</v>
      </c>
      <c r="C77" s="169">
        <f>'SINDANG BELITI ULU'!C20</f>
        <v>3145</v>
      </c>
      <c r="D77" s="169">
        <f>'SINDANG BELITI ULU'!D20</f>
        <v>0</v>
      </c>
      <c r="E77" s="169">
        <f>'SINDANG BELITI ULU'!E20</f>
        <v>0</v>
      </c>
      <c r="F77" s="169">
        <f>'SINDANG BELITI ULU'!F20</f>
        <v>0</v>
      </c>
      <c r="G77" s="169">
        <f>'SINDANG BELITI ULU'!G20</f>
        <v>3145</v>
      </c>
      <c r="H77" s="169">
        <f>'SINDANG BELITI ULU'!H20</f>
        <v>1996.9150000000002</v>
      </c>
      <c r="I77" s="169">
        <f>'SINDANG BELITI ULU'!I20</f>
        <v>1143.7099999999998</v>
      </c>
      <c r="J77" s="169">
        <f>'SINDANG BELITI ULU'!J20</f>
        <v>4.375</v>
      </c>
      <c r="K77" s="169">
        <f>'SINDANG BELITI ULU'!K20</f>
        <v>3145</v>
      </c>
      <c r="L77" s="169">
        <f>'SINDANG BELITI ULU'!L20</f>
        <v>883733</v>
      </c>
      <c r="M77" s="179">
        <f>'SINDANG BELITI ULU'!M20</f>
        <v>770</v>
      </c>
      <c r="N77" s="169">
        <f>'SINDANG BELITI ULU'!N20</f>
        <v>743411.5</v>
      </c>
      <c r="O77" s="176">
        <f>'SINDANG BELITI ULU'!O20</f>
        <v>650</v>
      </c>
      <c r="P77" s="167" t="str">
        <f>'SINDANG DATARAN '!P21</f>
        <v>Kopi Beras</v>
      </c>
      <c r="Q77" s="167">
        <f>'SINDANG DATARAN '!Q20</f>
        <v>40000</v>
      </c>
      <c r="R77" s="218">
        <f>'SINDANG BELITI ULU'!R20</f>
        <v>1424</v>
      </c>
      <c r="S77" s="216"/>
      <c r="T77" s="168"/>
      <c r="U77" s="173"/>
    </row>
    <row r="78" spans="1:21" ht="15.95" customHeight="1" x14ac:dyDescent="0.25">
      <c r="A78" s="167">
        <v>12</v>
      </c>
      <c r="B78" s="168" t="s">
        <v>120</v>
      </c>
      <c r="C78" s="169">
        <f>BINDURIANG!C20</f>
        <v>1925</v>
      </c>
      <c r="D78" s="177">
        <f>BINDURIANG!D20</f>
        <v>0</v>
      </c>
      <c r="E78" s="177">
        <f>BINDURIANG!E20</f>
        <v>0</v>
      </c>
      <c r="F78" s="177">
        <f>BINDURIANG!F20</f>
        <v>0</v>
      </c>
      <c r="G78" s="169">
        <f>BINDURIANG!G20</f>
        <v>1925</v>
      </c>
      <c r="H78" s="169">
        <f>BINDURIANG!H20</f>
        <v>308.89999999999998</v>
      </c>
      <c r="I78" s="169">
        <f>BINDURIANG!I20</f>
        <v>1419</v>
      </c>
      <c r="J78" s="169">
        <f>BINDURIANG!J20</f>
        <v>197.1</v>
      </c>
      <c r="K78" s="169">
        <f>BINDURIANG!K20</f>
        <v>1925</v>
      </c>
      <c r="L78" s="169">
        <f>BINDURIANG!L20</f>
        <v>1077800</v>
      </c>
      <c r="M78" s="179">
        <f>BINDURIANG!M20</f>
        <v>760</v>
      </c>
      <c r="N78" s="169">
        <f>BINDURIANG!N20</f>
        <v>851400</v>
      </c>
      <c r="O78" s="176">
        <f>BINDURIANG!O20</f>
        <v>600</v>
      </c>
      <c r="P78" s="167" t="str">
        <f>'SINDANG DATARAN '!P21</f>
        <v>Kopi Beras</v>
      </c>
      <c r="Q78" s="167">
        <f>BINDURIANG!Q20</f>
        <v>38000</v>
      </c>
      <c r="R78" s="220">
        <f>BINDURIANG!R20</f>
        <v>1634</v>
      </c>
      <c r="S78" s="216"/>
      <c r="T78" s="168"/>
      <c r="U78" s="173"/>
    </row>
    <row r="79" spans="1:21" ht="15.95" customHeight="1" x14ac:dyDescent="0.25">
      <c r="A79" s="167">
        <v>13</v>
      </c>
      <c r="B79" s="168" t="s">
        <v>121</v>
      </c>
      <c r="C79" s="177">
        <f>'PUT '!C20</f>
        <v>2333.9</v>
      </c>
      <c r="D79" s="177">
        <f>'PUT '!D20</f>
        <v>0</v>
      </c>
      <c r="E79" s="169">
        <f>'PUT '!E20</f>
        <v>0</v>
      </c>
      <c r="F79" s="177">
        <f>'PUT '!F20</f>
        <v>0</v>
      </c>
      <c r="G79" s="177">
        <f>'PUT '!G20</f>
        <v>2333.9</v>
      </c>
      <c r="H79" s="169">
        <f>'PUT '!H20</f>
        <v>456</v>
      </c>
      <c r="I79" s="169">
        <f>'PUT '!I20</f>
        <v>1608.65</v>
      </c>
      <c r="J79" s="169">
        <f>'PUT '!J20</f>
        <v>269.25</v>
      </c>
      <c r="K79" s="177">
        <f>'PUT '!K20</f>
        <v>2333.9</v>
      </c>
      <c r="L79" s="169">
        <f>'PUT '!L20</f>
        <v>1073383</v>
      </c>
      <c r="M79" s="179">
        <f>'PUT '!M20</f>
        <v>668</v>
      </c>
      <c r="N79" s="169">
        <f>'PUT '!N20</f>
        <v>884757.5</v>
      </c>
      <c r="O79" s="176">
        <f>'PUT '!O20</f>
        <v>550</v>
      </c>
      <c r="P79" s="167" t="str">
        <f>'PUT '!P20</f>
        <v>Kopi Beras</v>
      </c>
      <c r="Q79" s="167">
        <f>'PUT '!Q20</f>
        <v>37000</v>
      </c>
      <c r="R79" s="220">
        <f>'PUT '!R20</f>
        <v>1165</v>
      </c>
      <c r="S79" s="216"/>
      <c r="T79" s="168"/>
      <c r="U79" s="173"/>
    </row>
    <row r="80" spans="1:21" ht="15.95" customHeight="1" x14ac:dyDescent="0.25">
      <c r="A80" s="167">
        <v>14</v>
      </c>
      <c r="B80" s="168" t="s">
        <v>288</v>
      </c>
      <c r="C80" s="177">
        <f>'SINDANG BELITI ILIR'!C20</f>
        <v>2902.19</v>
      </c>
      <c r="D80" s="177">
        <f>'SINDANG BELITI ILIR'!D20</f>
        <v>0</v>
      </c>
      <c r="E80" s="172">
        <f>'SINDANG BELITI ILIR'!E20</f>
        <v>0</v>
      </c>
      <c r="F80" s="169">
        <f>'SINDANG BELITI ILIR'!F20</f>
        <v>0</v>
      </c>
      <c r="G80" s="177">
        <f>'SINDANG BELITI ILIR'!G20</f>
        <v>2902.19</v>
      </c>
      <c r="H80" s="172">
        <f>'SINDANG BELITI ILIR'!H20</f>
        <v>851.5</v>
      </c>
      <c r="I80" s="169">
        <f>'SINDANG BELITI ILIR'!I20</f>
        <v>1991.69</v>
      </c>
      <c r="J80" s="169">
        <f>'SINDANG BELITI ILIR'!J20</f>
        <v>59</v>
      </c>
      <c r="K80" s="177">
        <f>'SINDANG BELITI ILIR'!K20</f>
        <v>2902.19</v>
      </c>
      <c r="L80" s="169">
        <f>'SINDANG BELITI ILIR'!L20</f>
        <v>1294599</v>
      </c>
      <c r="M80" s="179">
        <f>'SINDANG BELITI ILIR'!M20</f>
        <v>650</v>
      </c>
      <c r="N80" s="169">
        <f>'SINDANG BELITI ILIR'!N20</f>
        <v>995845</v>
      </c>
      <c r="O80" s="176">
        <f>'SINDANG BELITI ILIR'!O20</f>
        <v>500</v>
      </c>
      <c r="P80" s="400" t="str">
        <f>'SINDANG BELITI ILIR'!P20</f>
        <v>Kopi Beras</v>
      </c>
      <c r="Q80" s="402">
        <f>'SINDANG BELITI ILIR'!Q20</f>
        <v>37000</v>
      </c>
      <c r="R80" s="220">
        <f>'SINDANG BELITI ILIR'!R20</f>
        <v>1329</v>
      </c>
      <c r="S80" s="216"/>
      <c r="T80" s="168"/>
      <c r="U80" s="173"/>
    </row>
    <row r="81" spans="1:21" ht="15.95" customHeight="1" x14ac:dyDescent="0.25">
      <c r="A81" s="167">
        <v>15</v>
      </c>
      <c r="B81" s="168" t="s">
        <v>269</v>
      </c>
      <c r="C81" s="169">
        <f>'KOTA PADANG'!C20</f>
        <v>2758</v>
      </c>
      <c r="D81" s="177">
        <f>'KOTA PADANG'!D20</f>
        <v>0</v>
      </c>
      <c r="E81" s="169">
        <f>'KOTA PADANG'!E20</f>
        <v>0</v>
      </c>
      <c r="F81" s="169">
        <f>'KOTA PADANG'!F20</f>
        <v>0</v>
      </c>
      <c r="G81" s="169">
        <f>'KOTA PADANG'!G20</f>
        <v>2758</v>
      </c>
      <c r="H81" s="169">
        <f>'KOTA PADANG'!H20</f>
        <v>507</v>
      </c>
      <c r="I81" s="169">
        <f>'KOTA PADANG'!I20</f>
        <v>2218</v>
      </c>
      <c r="J81" s="169">
        <f>'KOTA PADANG'!J20</f>
        <v>33</v>
      </c>
      <c r="K81" s="169">
        <f>'KOTA PADANG'!K20</f>
        <v>2758</v>
      </c>
      <c r="L81" s="169">
        <f>'KOTA PADANG'!L20</f>
        <v>1441700</v>
      </c>
      <c r="M81" s="179">
        <f>'KOTA PADANG'!M20</f>
        <v>650</v>
      </c>
      <c r="N81" s="169">
        <f>'KOTA PADANG'!N20</f>
        <v>1219900</v>
      </c>
      <c r="O81" s="176">
        <f>'KOTA PADANG'!O20</f>
        <v>550</v>
      </c>
      <c r="P81" s="400" t="str">
        <f>'KOTA PADANG'!P20</f>
        <v>Kopi Beras</v>
      </c>
      <c r="Q81" s="402">
        <f>'KOTA PADANG'!Q20</f>
        <v>36000</v>
      </c>
      <c r="R81" s="215">
        <v>1476</v>
      </c>
      <c r="S81" s="216"/>
      <c r="T81" s="168"/>
      <c r="U81" s="173"/>
    </row>
    <row r="82" spans="1:21" ht="15.95" customHeight="1" x14ac:dyDescent="0.25">
      <c r="A82" s="167"/>
      <c r="B82" s="168"/>
      <c r="C82" s="177"/>
      <c r="D82" s="177"/>
      <c r="E82" s="177"/>
      <c r="F82" s="177"/>
      <c r="G82" s="177"/>
      <c r="H82" s="177"/>
      <c r="I82" s="177"/>
      <c r="J82" s="177"/>
      <c r="K82" s="177"/>
      <c r="L82" s="172"/>
      <c r="M82" s="170"/>
      <c r="N82" s="172"/>
      <c r="O82" s="170"/>
      <c r="P82" s="167"/>
      <c r="Q82" s="167"/>
      <c r="R82" s="168"/>
      <c r="S82" s="216"/>
      <c r="T82" s="168"/>
      <c r="U82" s="173"/>
    </row>
    <row r="83" spans="1:21" ht="15.95" customHeight="1" x14ac:dyDescent="0.25">
      <c r="A83" s="167"/>
      <c r="B83" s="187" t="s">
        <v>3</v>
      </c>
      <c r="C83" s="176">
        <f>SUM(C67:C82)</f>
        <v>29854.5</v>
      </c>
      <c r="D83" s="169">
        <f>SUM(D67:D82)</f>
        <v>0</v>
      </c>
      <c r="E83" s="172">
        <f>SUM(E67:E81)</f>
        <v>0</v>
      </c>
      <c r="F83" s="169">
        <f t="shared" ref="F83:L83" si="14">SUM(F67:F82)</f>
        <v>0</v>
      </c>
      <c r="G83" s="288">
        <f t="shared" si="14"/>
        <v>29854.5</v>
      </c>
      <c r="H83" s="177">
        <f>SUM(H67:H82)</f>
        <v>8918.9349999999995</v>
      </c>
      <c r="I83" s="177">
        <f>SUM(I67:I82)</f>
        <v>19625.21</v>
      </c>
      <c r="J83" s="177">
        <f>SUM(J67:J82)</f>
        <v>1310.355</v>
      </c>
      <c r="K83" s="288">
        <f t="shared" si="14"/>
        <v>29854.5</v>
      </c>
      <c r="L83" s="176">
        <f t="shared" si="14"/>
        <v>16561834</v>
      </c>
      <c r="M83" s="179">
        <f>SUM(M67:M81)/15</f>
        <v>895.34007936507942</v>
      </c>
      <c r="N83" s="176">
        <f>SUM(N67:N82)</f>
        <v>13721080.5</v>
      </c>
      <c r="O83" s="179">
        <f>SUM(O67:O82)/15</f>
        <v>672.67261904761904</v>
      </c>
      <c r="P83" s="167" t="s">
        <v>65</v>
      </c>
      <c r="Q83" s="238">
        <f>SUM(Q67:Q81)/15</f>
        <v>39200</v>
      </c>
      <c r="R83" s="169">
        <f>SUM(R67:R82)</f>
        <v>21252</v>
      </c>
      <c r="S83" s="177"/>
      <c r="T83" s="168"/>
      <c r="U83" s="173"/>
    </row>
    <row r="84" spans="1:21" ht="15.95" customHeight="1" x14ac:dyDescent="0.25">
      <c r="U84" s="173"/>
    </row>
    <row r="85" spans="1:21" ht="15.95" customHeight="1" x14ac:dyDescent="0.25">
      <c r="A85" s="436" t="s">
        <v>46</v>
      </c>
      <c r="B85" s="436"/>
      <c r="C85" s="436"/>
      <c r="F85" s="448"/>
      <c r="G85" s="448"/>
      <c r="H85" s="448"/>
      <c r="L85" s="178"/>
      <c r="M85" s="289"/>
      <c r="N85" s="173"/>
      <c r="O85" s="289"/>
    </row>
    <row r="86" spans="1:21" ht="15.95" customHeight="1" x14ac:dyDescent="0.25">
      <c r="F86" s="452"/>
      <c r="G86" s="452"/>
      <c r="H86" s="452"/>
      <c r="K86" s="173"/>
      <c r="M86" s="174"/>
      <c r="N86" s="212"/>
      <c r="P86" s="213"/>
      <c r="Q86" s="213"/>
    </row>
    <row r="87" spans="1:21" ht="15.95" customHeight="1" x14ac:dyDescent="0.25">
      <c r="B87" s="354" t="s">
        <v>324</v>
      </c>
      <c r="F87" s="456"/>
      <c r="G87" s="452"/>
      <c r="H87" s="452"/>
      <c r="K87" s="173"/>
      <c r="L87" s="173"/>
      <c r="N87" s="453" t="str">
        <f>N38</f>
        <v>Curup, 31 Desember 2023</v>
      </c>
      <c r="O87" s="453"/>
      <c r="P87" s="453"/>
      <c r="Q87" s="276"/>
    </row>
    <row r="88" spans="1:21" ht="15.95" customHeight="1" x14ac:dyDescent="0.25">
      <c r="B88" s="354" t="s">
        <v>427</v>
      </c>
      <c r="F88" s="191"/>
      <c r="G88" s="191"/>
      <c r="H88" s="191"/>
      <c r="N88" s="453" t="s">
        <v>292</v>
      </c>
      <c r="O88" s="453"/>
      <c r="P88" s="453"/>
      <c r="Q88" s="276"/>
    </row>
    <row r="89" spans="1:21" ht="15.95" customHeight="1" x14ac:dyDescent="0.25">
      <c r="B89" s="191"/>
      <c r="F89" s="191"/>
      <c r="G89" s="191"/>
      <c r="N89" s="191"/>
      <c r="P89" s="213"/>
      <c r="Q89" s="276"/>
    </row>
    <row r="90" spans="1:21" ht="15.95" customHeight="1" x14ac:dyDescent="0.25">
      <c r="F90" s="191"/>
      <c r="G90" s="191"/>
      <c r="N90" s="191"/>
      <c r="P90" s="213"/>
      <c r="Q90" s="276"/>
    </row>
    <row r="91" spans="1:21" ht="15.95" customHeight="1" x14ac:dyDescent="0.25">
      <c r="F91" s="191"/>
      <c r="G91" s="191"/>
      <c r="N91" s="191"/>
      <c r="P91" s="213"/>
      <c r="Q91" s="276"/>
    </row>
    <row r="92" spans="1:21" ht="15.95" customHeight="1" x14ac:dyDescent="0.25">
      <c r="F92" s="446"/>
      <c r="G92" s="446"/>
      <c r="H92" s="446"/>
      <c r="N92" s="446" t="str">
        <f>N43</f>
        <v>NETI HERPITA, SP</v>
      </c>
      <c r="O92" s="446"/>
      <c r="P92" s="446"/>
      <c r="Q92" s="415"/>
    </row>
    <row r="93" spans="1:21" ht="15.95" customHeight="1" x14ac:dyDescent="0.25">
      <c r="F93" s="453"/>
      <c r="G93" s="453"/>
      <c r="H93" s="453"/>
      <c r="N93" s="453" t="str">
        <f>N44</f>
        <v>NIP. 19661002 199102 2 001</v>
      </c>
      <c r="O93" s="453"/>
      <c r="P93" s="453"/>
      <c r="Q93" s="276"/>
    </row>
    <row r="94" spans="1:21" ht="15.95" customHeight="1" x14ac:dyDescent="0.25">
      <c r="F94" s="213"/>
      <c r="G94" s="213"/>
      <c r="H94" s="213"/>
      <c r="N94" s="191"/>
      <c r="P94" s="213"/>
      <c r="Q94" s="213"/>
    </row>
    <row r="95" spans="1:21" ht="15.95" customHeight="1" x14ac:dyDescent="0.25">
      <c r="F95" s="213"/>
      <c r="G95" s="213"/>
      <c r="H95" s="213"/>
      <c r="N95" s="191"/>
      <c r="P95" s="213"/>
    </row>
    <row r="96" spans="1:21" ht="15.95" customHeight="1" x14ac:dyDescent="0.25">
      <c r="F96" s="213"/>
      <c r="G96" s="213"/>
      <c r="H96" s="213"/>
    </row>
    <row r="99" spans="1:20" ht="15.95" customHeight="1" x14ac:dyDescent="0.25">
      <c r="A99" s="436" t="s">
        <v>333</v>
      </c>
      <c r="B99" s="436"/>
      <c r="C99" s="436"/>
      <c r="D99" s="436"/>
      <c r="E99" s="436"/>
      <c r="F99" s="436"/>
      <c r="G99" s="436"/>
      <c r="H99" s="436"/>
      <c r="I99" s="436"/>
      <c r="J99" s="436"/>
      <c r="K99" s="436"/>
      <c r="L99" s="436"/>
      <c r="M99" s="436"/>
      <c r="N99" s="436"/>
      <c r="O99" s="436"/>
      <c r="P99" s="436"/>
      <c r="Q99" s="436"/>
      <c r="R99" s="436"/>
      <c r="S99" s="436"/>
      <c r="T99" s="436"/>
    </row>
    <row r="100" spans="1:20" ht="15.95" customHeight="1" x14ac:dyDescent="0.25">
      <c r="L100" s="190"/>
    </row>
    <row r="101" spans="1:20" ht="15.95" customHeight="1" x14ac:dyDescent="0.25">
      <c r="A101" s="420" t="s">
        <v>93</v>
      </c>
      <c r="B101" s="420"/>
      <c r="C101" s="420"/>
      <c r="D101" s="420"/>
      <c r="E101" s="420"/>
      <c r="F101" s="420"/>
      <c r="G101" s="420"/>
      <c r="H101" s="420"/>
      <c r="I101" s="420"/>
      <c r="J101" s="420"/>
      <c r="K101" s="420"/>
      <c r="L101" s="420"/>
      <c r="M101" s="420"/>
      <c r="N101" s="420"/>
      <c r="O101" s="420"/>
      <c r="P101" s="420"/>
      <c r="Q101" s="420"/>
      <c r="R101" s="420"/>
      <c r="S101" s="420"/>
      <c r="T101" s="420"/>
    </row>
    <row r="102" spans="1:20" ht="15.95" customHeight="1" x14ac:dyDescent="0.25">
      <c r="A102" s="420" t="s">
        <v>4</v>
      </c>
      <c r="B102" s="420"/>
      <c r="C102" s="420"/>
      <c r="D102" s="420"/>
      <c r="E102" s="420"/>
      <c r="F102" s="420"/>
      <c r="G102" s="420"/>
      <c r="H102" s="420"/>
      <c r="I102" s="420"/>
      <c r="J102" s="420"/>
      <c r="K102" s="420"/>
      <c r="L102" s="420"/>
      <c r="M102" s="420"/>
      <c r="N102" s="420"/>
      <c r="O102" s="420"/>
      <c r="P102" s="420"/>
      <c r="Q102" s="420"/>
      <c r="R102" s="420"/>
      <c r="S102" s="420"/>
      <c r="T102" s="420"/>
    </row>
    <row r="103" spans="1:20" ht="15.95" customHeight="1" x14ac:dyDescent="0.25">
      <c r="N103" s="178"/>
    </row>
    <row r="104" spans="1:20" ht="15.95" customHeight="1" x14ac:dyDescent="0.3">
      <c r="A104" s="437" t="s">
        <v>5</v>
      </c>
      <c r="B104" s="437"/>
      <c r="C104" s="193" t="s">
        <v>78</v>
      </c>
      <c r="D104" s="193"/>
      <c r="L104" s="173"/>
      <c r="N104" s="173"/>
      <c r="Q104" s="246" t="s">
        <v>42</v>
      </c>
      <c r="S104" s="16" t="str">
        <f>S55</f>
        <v>: 2023</v>
      </c>
    </row>
    <row r="105" spans="1:20" ht="15.95" customHeight="1" x14ac:dyDescent="0.3">
      <c r="A105" s="436" t="s">
        <v>6</v>
      </c>
      <c r="B105" s="436"/>
      <c r="C105" s="174" t="s">
        <v>99</v>
      </c>
      <c r="Q105" s="246" t="s">
        <v>43</v>
      </c>
      <c r="S105" s="16" t="s">
        <v>45</v>
      </c>
    </row>
    <row r="106" spans="1:20" ht="15.95" customHeight="1" x14ac:dyDescent="0.3">
      <c r="A106" s="436" t="s">
        <v>7</v>
      </c>
      <c r="B106" s="436"/>
      <c r="C106" s="174" t="s">
        <v>41</v>
      </c>
      <c r="Q106" s="246" t="s">
        <v>44</v>
      </c>
      <c r="S106" s="16" t="str">
        <f>S57</f>
        <v>: IV ( Empat )</v>
      </c>
    </row>
    <row r="108" spans="1:20" ht="15.95" customHeight="1" x14ac:dyDescent="0.25">
      <c r="A108" s="449" t="s">
        <v>8</v>
      </c>
      <c r="B108" s="449" t="s">
        <v>9</v>
      </c>
      <c r="C108" s="195" t="s">
        <v>10</v>
      </c>
      <c r="D108" s="438" t="s">
        <v>15</v>
      </c>
      <c r="E108" s="439"/>
      <c r="F108" s="439"/>
      <c r="G108" s="439"/>
      <c r="H108" s="439"/>
      <c r="I108" s="439"/>
      <c r="J108" s="439"/>
      <c r="K108" s="440"/>
      <c r="L108" s="454" t="s">
        <v>28</v>
      </c>
      <c r="M108" s="455"/>
      <c r="N108" s="454" t="s">
        <v>28</v>
      </c>
      <c r="O108" s="455"/>
      <c r="P108" s="195"/>
      <c r="Q108" s="382"/>
      <c r="R108" s="441" t="s">
        <v>35</v>
      </c>
      <c r="S108" s="447"/>
      <c r="T108" s="449" t="s">
        <v>39</v>
      </c>
    </row>
    <row r="109" spans="1:20" ht="15.95" customHeight="1" x14ac:dyDescent="0.3">
      <c r="A109" s="450"/>
      <c r="B109" s="450"/>
      <c r="C109" s="196" t="s">
        <v>11</v>
      </c>
      <c r="D109" s="441" t="s">
        <v>16</v>
      </c>
      <c r="E109" s="439"/>
      <c r="F109" s="439"/>
      <c r="G109" s="440"/>
      <c r="H109" s="438" t="s">
        <v>23</v>
      </c>
      <c r="I109" s="439"/>
      <c r="J109" s="439"/>
      <c r="K109" s="440"/>
      <c r="L109" s="442" t="s">
        <v>29</v>
      </c>
      <c r="M109" s="443"/>
      <c r="N109" s="442" t="s">
        <v>29</v>
      </c>
      <c r="O109" s="443"/>
      <c r="P109" s="196"/>
      <c r="Q109" s="26" t="s">
        <v>416</v>
      </c>
      <c r="R109" s="444" t="s">
        <v>36</v>
      </c>
      <c r="S109" s="445"/>
      <c r="T109" s="450"/>
    </row>
    <row r="110" spans="1:20" ht="15.95" customHeight="1" x14ac:dyDescent="0.3">
      <c r="A110" s="450"/>
      <c r="B110" s="450"/>
      <c r="C110" s="197" t="s">
        <v>12</v>
      </c>
      <c r="D110" s="198"/>
      <c r="E110" s="199"/>
      <c r="F110" s="198"/>
      <c r="G110" s="198"/>
      <c r="H110" s="198"/>
      <c r="I110" s="198"/>
      <c r="J110" s="198"/>
      <c r="K110" s="198"/>
      <c r="L110" s="441" t="s">
        <v>30</v>
      </c>
      <c r="M110" s="447"/>
      <c r="N110" s="441" t="s">
        <v>30</v>
      </c>
      <c r="O110" s="447"/>
      <c r="P110" s="196" t="s">
        <v>34</v>
      </c>
      <c r="Q110" s="24" t="s">
        <v>417</v>
      </c>
      <c r="R110" s="195"/>
      <c r="S110" s="195"/>
      <c r="T110" s="450"/>
    </row>
    <row r="111" spans="1:20" ht="15.95" customHeight="1" x14ac:dyDescent="0.3">
      <c r="A111" s="450"/>
      <c r="B111" s="450"/>
      <c r="C111" s="197" t="s">
        <v>13</v>
      </c>
      <c r="D111" s="196" t="s">
        <v>17</v>
      </c>
      <c r="E111" s="200" t="s">
        <v>17</v>
      </c>
      <c r="F111" s="196" t="s">
        <v>20</v>
      </c>
      <c r="G111" s="196" t="s">
        <v>22</v>
      </c>
      <c r="H111" s="196" t="s">
        <v>24</v>
      </c>
      <c r="I111" s="196" t="s">
        <v>25</v>
      </c>
      <c r="J111" s="196" t="s">
        <v>26</v>
      </c>
      <c r="K111" s="196" t="s">
        <v>22</v>
      </c>
      <c r="L111" s="444" t="s">
        <v>14</v>
      </c>
      <c r="M111" s="445"/>
      <c r="N111" s="444" t="s">
        <v>33</v>
      </c>
      <c r="O111" s="445"/>
      <c r="P111" s="196" t="s">
        <v>28</v>
      </c>
      <c r="Q111" s="24" t="s">
        <v>418</v>
      </c>
      <c r="R111" s="196" t="s">
        <v>37</v>
      </c>
      <c r="S111" s="196" t="s">
        <v>38</v>
      </c>
      <c r="T111" s="450"/>
    </row>
    <row r="112" spans="1:20" ht="15.95" customHeight="1" x14ac:dyDescent="0.25">
      <c r="A112" s="450"/>
      <c r="B112" s="450"/>
      <c r="C112" s="197" t="s">
        <v>14</v>
      </c>
      <c r="D112" s="196" t="s">
        <v>18</v>
      </c>
      <c r="E112" s="200" t="s">
        <v>19</v>
      </c>
      <c r="F112" s="196" t="s">
        <v>21</v>
      </c>
      <c r="G112" s="196"/>
      <c r="H112" s="196"/>
      <c r="I112" s="196"/>
      <c r="J112" s="196" t="s">
        <v>27</v>
      </c>
      <c r="K112" s="196"/>
      <c r="L112" s="195" t="s">
        <v>22</v>
      </c>
      <c r="M112" s="203" t="s">
        <v>31</v>
      </c>
      <c r="N112" s="195" t="s">
        <v>22</v>
      </c>
      <c r="O112" s="203" t="s">
        <v>31</v>
      </c>
      <c r="P112" s="196"/>
      <c r="Q112" s="196"/>
      <c r="R112" s="204"/>
      <c r="S112" s="204"/>
      <c r="T112" s="450"/>
    </row>
    <row r="113" spans="1:20" ht="15.95" customHeight="1" x14ac:dyDescent="0.25">
      <c r="A113" s="451"/>
      <c r="B113" s="451"/>
      <c r="C113" s="166"/>
      <c r="D113" s="205"/>
      <c r="E113" s="206"/>
      <c r="F113" s="205"/>
      <c r="G113" s="205"/>
      <c r="H113" s="205"/>
      <c r="I113" s="205"/>
      <c r="J113" s="205"/>
      <c r="K113" s="205"/>
      <c r="L113" s="207" t="s">
        <v>29</v>
      </c>
      <c r="M113" s="208" t="s">
        <v>32</v>
      </c>
      <c r="N113" s="207" t="s">
        <v>29</v>
      </c>
      <c r="O113" s="208" t="s">
        <v>32</v>
      </c>
      <c r="P113" s="209"/>
      <c r="Q113" s="209"/>
      <c r="R113" s="205"/>
      <c r="S113" s="205"/>
      <c r="T113" s="451"/>
    </row>
    <row r="114" spans="1:20" ht="15.95" customHeight="1" x14ac:dyDescent="0.25">
      <c r="A114" s="167">
        <v>1</v>
      </c>
      <c r="B114" s="167">
        <v>2</v>
      </c>
      <c r="C114" s="167">
        <v>3</v>
      </c>
      <c r="D114" s="167">
        <v>4</v>
      </c>
      <c r="E114" s="167">
        <v>5</v>
      </c>
      <c r="F114" s="167">
        <v>6</v>
      </c>
      <c r="G114" s="167" t="s">
        <v>0</v>
      </c>
      <c r="H114" s="167">
        <v>8</v>
      </c>
      <c r="I114" s="167">
        <v>9</v>
      </c>
      <c r="J114" s="167">
        <v>10</v>
      </c>
      <c r="K114" s="167" t="s">
        <v>1</v>
      </c>
      <c r="L114" s="167">
        <v>12</v>
      </c>
      <c r="M114" s="210">
        <v>13</v>
      </c>
      <c r="N114" s="167">
        <v>14</v>
      </c>
      <c r="O114" s="210">
        <v>15</v>
      </c>
      <c r="P114" s="167">
        <v>16</v>
      </c>
      <c r="Q114" s="167">
        <v>17</v>
      </c>
      <c r="R114" s="167">
        <v>18</v>
      </c>
      <c r="S114" s="167">
        <v>19</v>
      </c>
      <c r="T114" s="167">
        <v>20</v>
      </c>
    </row>
    <row r="115" spans="1:20" ht="15.95" customHeight="1" x14ac:dyDescent="0.25">
      <c r="A115" s="167"/>
      <c r="B115" s="168"/>
      <c r="C115" s="168"/>
      <c r="D115" s="168"/>
      <c r="E115" s="168"/>
      <c r="F115" s="168"/>
      <c r="G115" s="168"/>
      <c r="H115" s="168"/>
      <c r="I115" s="168"/>
      <c r="J115" s="168"/>
      <c r="K115" s="168"/>
      <c r="L115" s="168"/>
      <c r="M115" s="184"/>
      <c r="N115" s="168"/>
      <c r="O115" s="176"/>
      <c r="P115" s="167"/>
      <c r="Q115" s="167"/>
      <c r="R115" s="168"/>
      <c r="S115" s="168"/>
      <c r="T115" s="168"/>
    </row>
    <row r="116" spans="1:20" ht="15.95" customHeight="1" x14ac:dyDescent="0.25">
      <c r="A116" s="167">
        <v>1</v>
      </c>
      <c r="B116" s="168" t="s">
        <v>109</v>
      </c>
      <c r="C116" s="180">
        <v>0</v>
      </c>
      <c r="D116" s="180">
        <f>CURUP!D19</f>
        <v>0</v>
      </c>
      <c r="E116" s="180">
        <f>CURUP!E19</f>
        <v>0</v>
      </c>
      <c r="F116" s="180">
        <f>CURUP!F19</f>
        <v>0</v>
      </c>
      <c r="G116" s="180">
        <f>CURUP!G19</f>
        <v>0</v>
      </c>
      <c r="H116" s="180">
        <f>CURUP!H19</f>
        <v>0</v>
      </c>
      <c r="I116" s="180">
        <f>CURUP!I19</f>
        <v>0</v>
      </c>
      <c r="J116" s="180">
        <f>CURUP!J19</f>
        <v>0</v>
      </c>
      <c r="K116" s="180">
        <f>CURUP!K19</f>
        <v>0</v>
      </c>
      <c r="L116" s="172">
        <f>CURUP!L19</f>
        <v>0</v>
      </c>
      <c r="M116" s="170">
        <f>CURUP!M19</f>
        <v>0</v>
      </c>
      <c r="N116" s="172">
        <f>CURUP!N19</f>
        <v>0</v>
      </c>
      <c r="O116" s="170">
        <f>CURUP!O19</f>
        <v>0</v>
      </c>
      <c r="P116" s="167" t="s">
        <v>65</v>
      </c>
      <c r="Q116" s="167"/>
      <c r="R116" s="222">
        <f>CURUP!R19</f>
        <v>0</v>
      </c>
      <c r="S116" s="216"/>
      <c r="T116" s="168"/>
    </row>
    <row r="117" spans="1:20" ht="15.95" customHeight="1" x14ac:dyDescent="0.25">
      <c r="A117" s="167">
        <v>2</v>
      </c>
      <c r="B117" s="168" t="s">
        <v>110</v>
      </c>
      <c r="C117" s="222">
        <f>'CURUP SELATAN'!C21</f>
        <v>7</v>
      </c>
      <c r="D117" s="223">
        <f>'CURUP SELATAN'!D21</f>
        <v>0</v>
      </c>
      <c r="E117" s="223">
        <f>'CURUP SELATAN'!E21</f>
        <v>0</v>
      </c>
      <c r="F117" s="223">
        <f>'CURUP SELATAN'!F21</f>
        <v>0</v>
      </c>
      <c r="G117" s="223">
        <f>'CURUP SELATAN'!G21</f>
        <v>7</v>
      </c>
      <c r="H117" s="223">
        <f>'CURUP SELATAN'!H21</f>
        <v>0</v>
      </c>
      <c r="I117" s="223">
        <f>'CURUP SELATAN'!I21</f>
        <v>7</v>
      </c>
      <c r="J117" s="223">
        <f>'CURUP SELATAN'!J21</f>
        <v>0</v>
      </c>
      <c r="K117" s="231">
        <f>'CURUP SELATAN'!K21</f>
        <v>7</v>
      </c>
      <c r="L117" s="169">
        <f>'CURUP SELATAN'!L21</f>
        <v>5950</v>
      </c>
      <c r="M117" s="176">
        <f>'CURUP SELATAN'!M21</f>
        <v>850</v>
      </c>
      <c r="N117" s="169">
        <f>'CURUP SELATAN'!N21</f>
        <v>4200</v>
      </c>
      <c r="O117" s="176">
        <f>'CURUP SELATAN'!O21</f>
        <v>600</v>
      </c>
      <c r="P117" s="167" t="str">
        <f>'CURUP SELATAN'!P21</f>
        <v>Kopi Beras</v>
      </c>
      <c r="Q117" s="167">
        <f>'CURUP SELATAN'!Q21</f>
        <v>120000</v>
      </c>
      <c r="R117" s="216">
        <f>'CURUP SELATAN'!R21</f>
        <v>12</v>
      </c>
      <c r="S117" s="216"/>
      <c r="T117" s="168"/>
    </row>
    <row r="118" spans="1:20" ht="15.95" customHeight="1" x14ac:dyDescent="0.25">
      <c r="A118" s="167">
        <v>3</v>
      </c>
      <c r="B118" s="168" t="s">
        <v>111</v>
      </c>
      <c r="C118" s="222">
        <f>'CURUP UTARA'!C21</f>
        <v>0</v>
      </c>
      <c r="D118" s="180">
        <f>'CURUP UTARA'!D21</f>
        <v>0</v>
      </c>
      <c r="E118" s="180">
        <f>'CURUP UTARA'!E21</f>
        <v>0</v>
      </c>
      <c r="F118" s="180">
        <f>'CURUP UTARA'!F21</f>
        <v>0</v>
      </c>
      <c r="G118" s="180">
        <f>'CURUP UTARA'!G21</f>
        <v>0</v>
      </c>
      <c r="H118" s="222">
        <f>'CURUP UTARA'!H21</f>
        <v>0</v>
      </c>
      <c r="I118" s="222">
        <f>'CURUP UTARA'!I21</f>
        <v>0</v>
      </c>
      <c r="J118" s="222">
        <f>'CURUP UTARA'!J21</f>
        <v>0</v>
      </c>
      <c r="K118" s="232">
        <f>'CURUP UTARA'!K21</f>
        <v>0</v>
      </c>
      <c r="L118" s="172">
        <f>'CURUP UTARA'!L21</f>
        <v>0</v>
      </c>
      <c r="M118" s="170">
        <f>'CURUP UTARA'!M21</f>
        <v>0</v>
      </c>
      <c r="N118" s="172">
        <f>'CURUP UTARA'!N21</f>
        <v>0</v>
      </c>
      <c r="O118" s="170">
        <f>'CURUP UTARA'!O21</f>
        <v>0</v>
      </c>
      <c r="P118" s="167" t="str">
        <f>'CURUP UTARA'!P21</f>
        <v>Kopi Beras</v>
      </c>
      <c r="Q118" s="167"/>
      <c r="R118" s="222">
        <f>'CURUP UTARA'!R21</f>
        <v>0</v>
      </c>
      <c r="S118" s="216"/>
      <c r="T118" s="168"/>
    </row>
    <row r="119" spans="1:20" ht="15.95" customHeight="1" x14ac:dyDescent="0.25">
      <c r="A119" s="167">
        <v>4</v>
      </c>
      <c r="B119" s="168" t="s">
        <v>112</v>
      </c>
      <c r="C119" s="222">
        <f>'CURUP TIMUR'!C21</f>
        <v>0</v>
      </c>
      <c r="D119" s="180">
        <f>'CURUP TIMUR'!D21</f>
        <v>0</v>
      </c>
      <c r="E119" s="180">
        <f>'CURUP TIMUR'!E21</f>
        <v>0</v>
      </c>
      <c r="F119" s="180">
        <f>'CURUP TIMUR'!F21</f>
        <v>0</v>
      </c>
      <c r="G119" s="180">
        <f>'CURUP TIMUR'!G21</f>
        <v>0</v>
      </c>
      <c r="H119" s="223">
        <f>'CURUP TIMUR'!H21</f>
        <v>0</v>
      </c>
      <c r="I119" s="222">
        <f>'CURUP TIMUR'!I21</f>
        <v>0</v>
      </c>
      <c r="J119" s="222">
        <f>'CURUP TIMUR'!J21</f>
        <v>0</v>
      </c>
      <c r="K119" s="232">
        <f>'CURUP TIMUR'!K21</f>
        <v>0</v>
      </c>
      <c r="L119" s="172">
        <f>'CURUP TIMUR'!L21</f>
        <v>0</v>
      </c>
      <c r="M119" s="170">
        <f>'CURUP TIMUR'!M21</f>
        <v>0</v>
      </c>
      <c r="N119" s="172">
        <f>'CURUP TIMUR'!N21</f>
        <v>0</v>
      </c>
      <c r="O119" s="170">
        <f>'CURUP TIMUR'!O21</f>
        <v>0</v>
      </c>
      <c r="P119" s="167" t="str">
        <f>'CURUP TIMUR'!P21</f>
        <v>Kopi Beras</v>
      </c>
      <c r="Q119" s="167"/>
      <c r="R119" s="180">
        <f>'CURUP TIMUR'!R21</f>
        <v>0</v>
      </c>
      <c r="S119" s="216"/>
      <c r="T119" s="168"/>
    </row>
    <row r="120" spans="1:20" ht="15.95" customHeight="1" x14ac:dyDescent="0.25">
      <c r="A120" s="167">
        <v>5</v>
      </c>
      <c r="B120" s="168" t="s">
        <v>113</v>
      </c>
      <c r="C120" s="222">
        <f>'CURUP TENGAH'!C21</f>
        <v>0</v>
      </c>
      <c r="D120" s="180">
        <f>'CURUP TENGAH'!D21</f>
        <v>0</v>
      </c>
      <c r="E120" s="180">
        <f>'CURUP TENGAH'!E21</f>
        <v>0</v>
      </c>
      <c r="F120" s="180">
        <f>'CURUP TENGAH'!F21</f>
        <v>0</v>
      </c>
      <c r="G120" s="180">
        <f>'CURUP TENGAH'!G21</f>
        <v>0</v>
      </c>
      <c r="H120" s="222">
        <f>'CURUP TENGAH'!H21</f>
        <v>0</v>
      </c>
      <c r="I120" s="222">
        <f>'CURUP TENGAH'!I21</f>
        <v>0</v>
      </c>
      <c r="J120" s="222">
        <f>'CURUP TENGAH'!J21</f>
        <v>0</v>
      </c>
      <c r="K120" s="232">
        <f>'CURUP TENGAH'!K21</f>
        <v>0</v>
      </c>
      <c r="L120" s="172">
        <f>'CURUP TENGAH'!L21</f>
        <v>0</v>
      </c>
      <c r="M120" s="170">
        <f>'CURUP TENGAH'!M21</f>
        <v>0</v>
      </c>
      <c r="N120" s="172">
        <f>'CURUP TENGAH'!N21</f>
        <v>0</v>
      </c>
      <c r="O120" s="170">
        <f>'CURUP TENGAH'!O21</f>
        <v>0</v>
      </c>
      <c r="P120" s="167" t="str">
        <f>'CURUP TENGAH'!P21</f>
        <v>Kopi Beras</v>
      </c>
      <c r="Q120" s="167"/>
      <c r="R120" s="180">
        <f>'CURUP TENGAH'!R21</f>
        <v>0</v>
      </c>
      <c r="S120" s="216"/>
      <c r="T120" s="168"/>
    </row>
    <row r="121" spans="1:20" ht="15.95" customHeight="1" x14ac:dyDescent="0.25">
      <c r="A121" s="167">
        <v>6</v>
      </c>
      <c r="B121" s="168" t="s">
        <v>114</v>
      </c>
      <c r="C121" s="222">
        <f>'SELUPU REJANG'!C21</f>
        <v>262.5</v>
      </c>
      <c r="D121" s="180">
        <f>'SELUPU REJANG'!D21</f>
        <v>0</v>
      </c>
      <c r="E121" s="180">
        <f>'SELUPU REJANG'!E21</f>
        <v>0</v>
      </c>
      <c r="F121" s="180">
        <f>'SELUPU REJANG'!F21</f>
        <v>0</v>
      </c>
      <c r="G121" s="180">
        <f>'SELUPU REJANG'!G21</f>
        <v>262.5</v>
      </c>
      <c r="H121" s="222">
        <f>'SELUPU REJANG'!H21</f>
        <v>146.5</v>
      </c>
      <c r="I121" s="223">
        <f>'SELUPU REJANG'!I21</f>
        <v>116</v>
      </c>
      <c r="J121" s="222">
        <f>'SELUPU REJANG'!J21</f>
        <v>0</v>
      </c>
      <c r="K121" s="232">
        <f>'SELUPU REJANG'!K21</f>
        <v>262.5</v>
      </c>
      <c r="L121" s="172">
        <f>'SELUPU REJANG'!L21</f>
        <v>118500</v>
      </c>
      <c r="M121" s="176">
        <f>'SELUPU REJANG'!M21</f>
        <v>1000</v>
      </c>
      <c r="N121" s="169">
        <f>'SELUPU REJANG'!N21</f>
        <v>69600</v>
      </c>
      <c r="O121" s="176">
        <f>'SELUPU REJANG'!O21</f>
        <v>600</v>
      </c>
      <c r="P121" s="167" t="str">
        <f>'SELUPU REJANG'!P21</f>
        <v>Kopi Beras</v>
      </c>
      <c r="Q121" s="167">
        <f>'SELUPU REJANG'!Q21</f>
        <v>120000</v>
      </c>
      <c r="R121" s="180">
        <f>'SELUPU REJANG'!R21</f>
        <v>229</v>
      </c>
      <c r="S121" s="216"/>
      <c r="T121" s="168"/>
    </row>
    <row r="122" spans="1:20" ht="15.95" customHeight="1" x14ac:dyDescent="0.25">
      <c r="A122" s="167">
        <v>7</v>
      </c>
      <c r="B122" s="168" t="s">
        <v>115</v>
      </c>
      <c r="C122" s="222">
        <f>'BERMANI ULU'!C21</f>
        <v>42.25</v>
      </c>
      <c r="D122" s="180">
        <f>'BERMANI ULU'!D21</f>
        <v>0</v>
      </c>
      <c r="E122" s="180">
        <f>'BERMANI ULU'!E21</f>
        <v>0</v>
      </c>
      <c r="F122" s="180">
        <f>'BERMANI ULU'!F21</f>
        <v>0</v>
      </c>
      <c r="G122" s="180">
        <f>'BERMANI ULU'!G21</f>
        <v>42.25</v>
      </c>
      <c r="H122" s="232">
        <f>'BERMANI ULU'!H21</f>
        <v>28.25</v>
      </c>
      <c r="I122" s="231">
        <f>'BERMANI ULU'!I21</f>
        <v>14</v>
      </c>
      <c r="J122" s="232">
        <f>'BERMANI ULU'!J21</f>
        <v>0</v>
      </c>
      <c r="K122" s="231">
        <f>'BERMANI ULU'!K21</f>
        <v>42.25</v>
      </c>
      <c r="L122" s="172">
        <f>'BERMANI ULU'!L21</f>
        <v>10640</v>
      </c>
      <c r="M122" s="176">
        <f>'BERMANI ULU'!M21</f>
        <v>760</v>
      </c>
      <c r="N122" s="172">
        <f>'BERMANI ULU'!N21</f>
        <v>7250</v>
      </c>
      <c r="O122" s="176">
        <f>'BERMANI ULU'!O21</f>
        <v>525</v>
      </c>
      <c r="P122" s="167" t="str">
        <f>'BERMANI ULU'!P21</f>
        <v>Kopi Beras</v>
      </c>
      <c r="Q122" s="167">
        <f>'BERMANI ULU'!Q21</f>
        <v>100000</v>
      </c>
      <c r="R122" s="180">
        <f>'BERMANI ULU'!R409</f>
        <v>14</v>
      </c>
      <c r="S122" s="216"/>
      <c r="T122" s="168"/>
    </row>
    <row r="123" spans="1:20" ht="15.95" customHeight="1" x14ac:dyDescent="0.25">
      <c r="A123" s="167">
        <v>8</v>
      </c>
      <c r="B123" s="168" t="s">
        <v>116</v>
      </c>
      <c r="C123" s="222">
        <f>BUR!C21</f>
        <v>1</v>
      </c>
      <c r="D123" s="222">
        <f>BUR!D21</f>
        <v>0</v>
      </c>
      <c r="E123" s="223">
        <f>BUR!E21</f>
        <v>0</v>
      </c>
      <c r="F123" s="222">
        <f>BUR!F21</f>
        <v>0</v>
      </c>
      <c r="G123" s="223">
        <f>BUR!G21</f>
        <v>1</v>
      </c>
      <c r="H123" s="223">
        <f>BUR!H21</f>
        <v>1</v>
      </c>
      <c r="I123" s="223">
        <f>BUR!I21</f>
        <v>0</v>
      </c>
      <c r="J123" s="222">
        <f>BUR!J21</f>
        <v>0</v>
      </c>
      <c r="K123" s="231">
        <f>BUR!K21</f>
        <v>1</v>
      </c>
      <c r="L123" s="232">
        <f>BUR!L21</f>
        <v>0</v>
      </c>
      <c r="M123" s="232">
        <f>BUR!M21</f>
        <v>0</v>
      </c>
      <c r="N123" s="232">
        <f>BUR!N21</f>
        <v>0</v>
      </c>
      <c r="O123" s="232">
        <f>BUR!O21</f>
        <v>0</v>
      </c>
      <c r="P123" s="167" t="str">
        <f>BUR!P21</f>
        <v>Kopi Beras</v>
      </c>
      <c r="Q123" s="167"/>
      <c r="R123" s="180">
        <f>BUR!R21</f>
        <v>20</v>
      </c>
      <c r="S123" s="216"/>
      <c r="T123" s="168"/>
    </row>
    <row r="124" spans="1:20" ht="15.95" customHeight="1" x14ac:dyDescent="0.25">
      <c r="A124" s="167">
        <v>9</v>
      </c>
      <c r="B124" s="168" t="s">
        <v>117</v>
      </c>
      <c r="C124" s="222">
        <f>'SINDANG KELINGI'!C21</f>
        <v>171.25</v>
      </c>
      <c r="D124" s="223">
        <f>'SINDANG KELINGI'!D21</f>
        <v>0</v>
      </c>
      <c r="E124" s="223">
        <f>'SINDANG KELINGI'!E21</f>
        <v>0</v>
      </c>
      <c r="F124" s="223">
        <f>'SINDANG KELINGI'!F21</f>
        <v>0</v>
      </c>
      <c r="G124" s="223">
        <f>'SINDANG KELINGI'!G21</f>
        <v>171.25</v>
      </c>
      <c r="H124" s="222">
        <f>'SINDANG KELINGI'!H21</f>
        <v>91.25</v>
      </c>
      <c r="I124" s="223">
        <f>'SINDANG KELINGI'!I21</f>
        <v>80</v>
      </c>
      <c r="J124" s="223">
        <f>'SINDANG KELINGI'!J21</f>
        <v>0</v>
      </c>
      <c r="K124" s="231">
        <f>'SINDANG KELINGI'!K21</f>
        <v>171.25</v>
      </c>
      <c r="L124" s="169">
        <f>'SINDANG KELINGI'!L21</f>
        <v>63300</v>
      </c>
      <c r="M124" s="176">
        <f>'SINDANG KELINGI'!M21</f>
        <v>794.44444444444446</v>
      </c>
      <c r="N124" s="169">
        <f>'SINDANG KELINGI'!N113</f>
        <v>47650</v>
      </c>
      <c r="O124" s="176">
        <f>'SINDANG KELINGI'!O21</f>
        <v>605.55555555555554</v>
      </c>
      <c r="P124" s="167" t="str">
        <f>'SINDANG KELINGI'!P21</f>
        <v>Kopi Beras</v>
      </c>
      <c r="Q124" s="167">
        <f>'SINDANG KELINGI'!Q21</f>
        <v>100000</v>
      </c>
      <c r="R124" s="216">
        <f>'SINDANG KELINGI'!R21</f>
        <v>228</v>
      </c>
      <c r="S124" s="216"/>
      <c r="T124" s="168"/>
    </row>
    <row r="125" spans="1:20" ht="15.95" customHeight="1" x14ac:dyDescent="0.25">
      <c r="A125" s="167">
        <v>10</v>
      </c>
      <c r="B125" s="168" t="s">
        <v>118</v>
      </c>
      <c r="C125" s="222">
        <f>'SINDANG DATARAN '!C21</f>
        <v>54.25</v>
      </c>
      <c r="D125" s="223">
        <f>'SINDANG DATARAN '!D21</f>
        <v>0</v>
      </c>
      <c r="E125" s="223">
        <f>'SINDANG DATARAN '!E21</f>
        <v>0</v>
      </c>
      <c r="F125" s="223">
        <f>'SINDANG DATARAN '!F21</f>
        <v>0</v>
      </c>
      <c r="G125" s="223">
        <f>'SINDANG DATARAN '!G21</f>
        <v>54.25</v>
      </c>
      <c r="H125" s="222">
        <f>'SINDANG DATARAN '!H21</f>
        <v>38.25</v>
      </c>
      <c r="I125" s="223">
        <f>'SINDANG DATARAN '!I21</f>
        <v>16</v>
      </c>
      <c r="J125" s="223">
        <f>'SINDANG DATARAN '!J21</f>
        <v>0</v>
      </c>
      <c r="K125" s="231">
        <f>'SINDANG DATARAN '!K21</f>
        <v>54.25</v>
      </c>
      <c r="L125" s="169">
        <f>'SINDANG DATARAN '!L21</f>
        <v>11300</v>
      </c>
      <c r="M125" s="176">
        <f>'SINDANG DATARAN '!M21</f>
        <v>708.33333333333337</v>
      </c>
      <c r="N125" s="169">
        <f>'SINDANG DATARAN '!N21</f>
        <v>9800</v>
      </c>
      <c r="O125" s="176">
        <f>'SINDANG DATARAN '!O21</f>
        <v>616.66666666666663</v>
      </c>
      <c r="P125" s="224" t="str">
        <f>'SINDANG DATARAN '!P21</f>
        <v>Kopi Beras</v>
      </c>
      <c r="Q125" s="167">
        <f>'SINDANG DATARAN '!Q21</f>
        <v>100000</v>
      </c>
      <c r="R125" s="216">
        <f>'SINDANG DATARAN '!R21</f>
        <v>137</v>
      </c>
      <c r="S125" s="216"/>
      <c r="T125" s="168"/>
    </row>
    <row r="126" spans="1:20" ht="15.95" customHeight="1" x14ac:dyDescent="0.25">
      <c r="A126" s="167">
        <v>11</v>
      </c>
      <c r="B126" s="168" t="s">
        <v>119</v>
      </c>
      <c r="C126" s="222">
        <f>'SINDANG BELITI ULU'!C21</f>
        <v>0</v>
      </c>
      <c r="D126" s="180">
        <f>BINDURIANG!D21</f>
        <v>0</v>
      </c>
      <c r="E126" s="180">
        <f>'SINDANG BELITI ULU'!E21</f>
        <v>0</v>
      </c>
      <c r="F126" s="180">
        <f>'SINDANG BELITI ULU'!F21</f>
        <v>0</v>
      </c>
      <c r="G126" s="180">
        <f>'SINDANG BELITI ULU'!F21</f>
        <v>0</v>
      </c>
      <c r="H126" s="180">
        <f>'SINDANG BELITI ULU'!H21</f>
        <v>0</v>
      </c>
      <c r="I126" s="180">
        <f>'SINDANG BELITI ULU'!I21</f>
        <v>0</v>
      </c>
      <c r="J126" s="180">
        <f>'SINDANG BELITI ULU'!J21</f>
        <v>0</v>
      </c>
      <c r="K126" s="182">
        <f>'SINDANG BELITI ULU'!K21</f>
        <v>0</v>
      </c>
      <c r="L126" s="225">
        <f>'SINDANG BELITI ULU'!L21</f>
        <v>0</v>
      </c>
      <c r="M126" s="170">
        <f>'SINDANG BELITI ULU'!M21</f>
        <v>0</v>
      </c>
      <c r="N126" s="172">
        <f>'SINDANG BELITI ULU'!N21</f>
        <v>0</v>
      </c>
      <c r="O126" s="170">
        <f>'SINDANG BELITI ULU'!O21</f>
        <v>0</v>
      </c>
      <c r="P126" s="167" t="str">
        <f>'SINDANG BELITI ULU'!P21</f>
        <v>Kopi Beras</v>
      </c>
      <c r="Q126" s="167"/>
      <c r="R126" s="180">
        <f>'SINDANG BELITI ULU'!R21</f>
        <v>0</v>
      </c>
      <c r="S126" s="216"/>
      <c r="T126" s="168"/>
    </row>
    <row r="127" spans="1:20" ht="15.95" customHeight="1" x14ac:dyDescent="0.25">
      <c r="A127" s="167">
        <v>12</v>
      </c>
      <c r="B127" s="168" t="s">
        <v>120</v>
      </c>
      <c r="C127" s="180">
        <f>BINDURIANG!C21</f>
        <v>0</v>
      </c>
      <c r="D127" s="180">
        <f>BINDURIANG!D21</f>
        <v>0</v>
      </c>
      <c r="E127" s="180">
        <f>BINDURIANG!E21</f>
        <v>0</v>
      </c>
      <c r="F127" s="180">
        <f>BINDURIANG!F21</f>
        <v>0</v>
      </c>
      <c r="G127" s="180">
        <f>BINDURIANG!G21</f>
        <v>0</v>
      </c>
      <c r="H127" s="222">
        <f>BINDURIANG!H21</f>
        <v>0</v>
      </c>
      <c r="I127" s="222">
        <f>BINDURIANG!I21</f>
        <v>0</v>
      </c>
      <c r="J127" s="222">
        <f>BINDURIANG!J21</f>
        <v>0</v>
      </c>
      <c r="K127" s="232">
        <f>BINDURIANG!K21</f>
        <v>0</v>
      </c>
      <c r="L127" s="172">
        <f>BINDURIANG!L21</f>
        <v>0</v>
      </c>
      <c r="M127" s="170">
        <f>BINDURIANG!M21</f>
        <v>0</v>
      </c>
      <c r="N127" s="172">
        <f>BINDURIANG!N21</f>
        <v>0</v>
      </c>
      <c r="O127" s="170">
        <f>BINDURIANG!O21</f>
        <v>0</v>
      </c>
      <c r="P127" s="167" t="str">
        <f>BINDURIANG!P21</f>
        <v>Kopi Beras</v>
      </c>
      <c r="Q127" s="167"/>
      <c r="R127" s="180">
        <f>BINDURIANG!R21</f>
        <v>0</v>
      </c>
      <c r="S127" s="216"/>
      <c r="T127" s="168"/>
    </row>
    <row r="128" spans="1:20" ht="15.95" customHeight="1" x14ac:dyDescent="0.25">
      <c r="A128" s="167">
        <v>13</v>
      </c>
      <c r="B128" s="168" t="s">
        <v>121</v>
      </c>
      <c r="C128" s="180">
        <f>'PUT '!C21</f>
        <v>0</v>
      </c>
      <c r="D128" s="180">
        <f>'PUT '!D21</f>
        <v>0</v>
      </c>
      <c r="E128" s="180">
        <f>'PUT '!E21</f>
        <v>0</v>
      </c>
      <c r="F128" s="180">
        <f>'PUT '!F21</f>
        <v>0</v>
      </c>
      <c r="G128" s="180">
        <f>'PUT '!G21</f>
        <v>0</v>
      </c>
      <c r="H128" s="180">
        <f>'PUT '!H21</f>
        <v>0</v>
      </c>
      <c r="I128" s="180">
        <f>'PUT '!I21</f>
        <v>0</v>
      </c>
      <c r="J128" s="180">
        <f>'PUT '!J21</f>
        <v>0</v>
      </c>
      <c r="K128" s="182">
        <f>'PUT '!K21</f>
        <v>0</v>
      </c>
      <c r="L128" s="172">
        <f>'PUT '!L21</f>
        <v>0</v>
      </c>
      <c r="M128" s="170">
        <f>'PUT '!M21</f>
        <v>0</v>
      </c>
      <c r="N128" s="172">
        <f>'PUT '!N21</f>
        <v>0</v>
      </c>
      <c r="O128" s="170">
        <f>'PUT '!O21</f>
        <v>0</v>
      </c>
      <c r="P128" s="167" t="str">
        <f>'PUT '!P21</f>
        <v>Kopi Beras</v>
      </c>
      <c r="Q128" s="167"/>
      <c r="R128" s="180">
        <f>'PUT '!R21</f>
        <v>0</v>
      </c>
      <c r="S128" s="216"/>
      <c r="T128" s="168"/>
    </row>
    <row r="129" spans="1:20" ht="15.95" customHeight="1" x14ac:dyDescent="0.25">
      <c r="A129" s="167">
        <v>14</v>
      </c>
      <c r="B129" s="168" t="s">
        <v>288</v>
      </c>
      <c r="C129" s="180">
        <f>'SINDANG BELITI ILIR'!C21</f>
        <v>0</v>
      </c>
      <c r="D129" s="180">
        <f>'SINDANG BELITI ILIR'!D21</f>
        <v>0</v>
      </c>
      <c r="E129" s="180">
        <f>'SINDANG BELITI ILIR'!E21</f>
        <v>0</v>
      </c>
      <c r="F129" s="180">
        <f>'SINDANG BELITI ILIR'!F21</f>
        <v>0</v>
      </c>
      <c r="G129" s="180">
        <f>'SINDANG BELITI ILIR'!G21</f>
        <v>0</v>
      </c>
      <c r="H129" s="222">
        <f>'SINDANG BELITI ILIR'!H21</f>
        <v>0</v>
      </c>
      <c r="I129" s="222">
        <f>'SINDANG BELITI ILIR'!I21</f>
        <v>0</v>
      </c>
      <c r="J129" s="222">
        <f>'SINDANG BELITI ILIR'!J21</f>
        <v>0</v>
      </c>
      <c r="K129" s="232">
        <f>'SINDANG BELITI ILIR'!K21</f>
        <v>0</v>
      </c>
      <c r="L129" s="172">
        <f>'SINDANG BELITI ILIR'!L21</f>
        <v>0</v>
      </c>
      <c r="M129" s="170">
        <f>'SINDANG BELITI ILIR'!M21</f>
        <v>0</v>
      </c>
      <c r="N129" s="172">
        <f>'SINDANG BELITI ILIR'!N21</f>
        <v>0</v>
      </c>
      <c r="O129" s="170">
        <f>'SINDANG BELITI ILIR'!O21</f>
        <v>0</v>
      </c>
      <c r="P129" s="167" t="str">
        <f>'SINDANG BELITI ILIR'!P21</f>
        <v>Kopi Beras</v>
      </c>
      <c r="Q129" s="167"/>
      <c r="R129" s="180">
        <f>'SINDANG BELITI ILIR'!R21</f>
        <v>0</v>
      </c>
      <c r="S129" s="216"/>
      <c r="T129" s="168"/>
    </row>
    <row r="130" spans="1:20" ht="15.95" customHeight="1" x14ac:dyDescent="0.25">
      <c r="A130" s="167">
        <v>15</v>
      </c>
      <c r="B130" s="168" t="s">
        <v>269</v>
      </c>
      <c r="C130" s="180">
        <f>'KOTA PADANG'!C21</f>
        <v>0</v>
      </c>
      <c r="D130" s="180">
        <f>'KOTA PADANG'!D21</f>
        <v>0</v>
      </c>
      <c r="E130" s="180">
        <f>'KOTA PADANG'!E21</f>
        <v>0</v>
      </c>
      <c r="F130" s="180">
        <f>'KOTA PADANG'!F21</f>
        <v>0</v>
      </c>
      <c r="G130" s="180">
        <f>'KOTA PADANG'!G21</f>
        <v>0</v>
      </c>
      <c r="H130" s="180">
        <f>'KOTA PADANG'!H21</f>
        <v>0</v>
      </c>
      <c r="I130" s="180">
        <f>'KOTA PADANG'!I21</f>
        <v>0</v>
      </c>
      <c r="J130" s="180">
        <f>'KOTA PADANG'!J21</f>
        <v>0</v>
      </c>
      <c r="K130" s="182">
        <f>G130</f>
        <v>0</v>
      </c>
      <c r="L130" s="172">
        <f>'KOTA PADANG'!L21</f>
        <v>0</v>
      </c>
      <c r="M130" s="170">
        <f>'KOTA PADANG'!M21</f>
        <v>0</v>
      </c>
      <c r="N130" s="172">
        <f>'KOTA PADANG'!N21</f>
        <v>0</v>
      </c>
      <c r="O130" s="170">
        <f>'KOTA PADANG'!O21</f>
        <v>0</v>
      </c>
      <c r="P130" s="167" t="str">
        <f>'KOTA PADANG'!P21</f>
        <v>Kopi Beras</v>
      </c>
      <c r="Q130" s="167"/>
      <c r="R130" s="180">
        <f>'KOTA PADANG'!R21</f>
        <v>0</v>
      </c>
      <c r="S130" s="216"/>
      <c r="T130" s="168"/>
    </row>
    <row r="131" spans="1:20" ht="15.95" customHeight="1" x14ac:dyDescent="0.25">
      <c r="A131" s="167"/>
      <c r="B131" s="168"/>
      <c r="C131" s="168"/>
      <c r="D131" s="168"/>
      <c r="E131" s="168"/>
      <c r="F131" s="168"/>
      <c r="G131" s="168"/>
      <c r="H131" s="226"/>
      <c r="I131" s="226"/>
      <c r="J131" s="226"/>
      <c r="K131" s="236"/>
      <c r="L131" s="172"/>
      <c r="M131" s="170"/>
      <c r="N131" s="172"/>
      <c r="O131" s="170"/>
      <c r="P131" s="167"/>
      <c r="Q131" s="167"/>
      <c r="R131" s="168"/>
      <c r="S131" s="216"/>
      <c r="T131" s="168"/>
    </row>
    <row r="132" spans="1:20" ht="15.95" customHeight="1" x14ac:dyDescent="0.25">
      <c r="A132" s="167"/>
      <c r="B132" s="168"/>
      <c r="C132" s="168"/>
      <c r="D132" s="168"/>
      <c r="E132" s="168"/>
      <c r="F132" s="168"/>
      <c r="G132" s="168"/>
      <c r="H132" s="226"/>
      <c r="I132" s="226"/>
      <c r="J132" s="226"/>
      <c r="K132" s="236"/>
      <c r="L132" s="172"/>
      <c r="M132" s="170"/>
      <c r="N132" s="172"/>
      <c r="O132" s="170"/>
      <c r="P132" s="167"/>
      <c r="Q132" s="167"/>
      <c r="R132" s="168"/>
      <c r="S132" s="168"/>
      <c r="T132" s="168"/>
    </row>
    <row r="133" spans="1:20" ht="15.95" customHeight="1" x14ac:dyDescent="0.25">
      <c r="A133" s="167"/>
      <c r="B133" s="187" t="s">
        <v>3</v>
      </c>
      <c r="C133" s="177">
        <f t="shared" ref="C133:J133" si="15">SUM(C116:C132)</f>
        <v>538.25</v>
      </c>
      <c r="D133" s="223">
        <f t="shared" si="15"/>
        <v>0</v>
      </c>
      <c r="E133" s="223">
        <f t="shared" si="15"/>
        <v>0</v>
      </c>
      <c r="F133" s="223">
        <f t="shared" si="15"/>
        <v>0</v>
      </c>
      <c r="G133" s="177">
        <f>SUM(G116:G132)</f>
        <v>538.25</v>
      </c>
      <c r="H133" s="177">
        <f>SUM(H119:H132)</f>
        <v>305.25</v>
      </c>
      <c r="I133" s="169">
        <f>SUM(I116:I132)</f>
        <v>233</v>
      </c>
      <c r="J133" s="169">
        <f t="shared" si="15"/>
        <v>0</v>
      </c>
      <c r="K133" s="179">
        <f>SUM(K116:K132)</f>
        <v>538.25</v>
      </c>
      <c r="L133" s="169">
        <f>SUM(L116:L132)</f>
        <v>209690</v>
      </c>
      <c r="M133" s="179">
        <f>SUM(M116:M130)/5</f>
        <v>822.55555555555543</v>
      </c>
      <c r="N133" s="169">
        <f>SUM(N116:N132)</f>
        <v>138500</v>
      </c>
      <c r="O133" s="179">
        <f>SUM(O116:O132)/5</f>
        <v>589.44444444444446</v>
      </c>
      <c r="P133" s="167" t="s">
        <v>65</v>
      </c>
      <c r="Q133" s="167">
        <f>SUM(Q117:Q125)/5</f>
        <v>108000</v>
      </c>
      <c r="R133" s="231">
        <f>SUM(R116:R132)</f>
        <v>640</v>
      </c>
      <c r="S133" s="216"/>
      <c r="T133" s="168"/>
    </row>
    <row r="134" spans="1:20" ht="15.95" customHeight="1" x14ac:dyDescent="0.25">
      <c r="R134" s="227"/>
    </row>
    <row r="135" spans="1:20" ht="15.95" customHeight="1" x14ac:dyDescent="0.25">
      <c r="A135" s="436" t="s">
        <v>46</v>
      </c>
      <c r="B135" s="436"/>
      <c r="C135" s="436"/>
      <c r="F135" s="458"/>
      <c r="G135" s="448"/>
      <c r="H135" s="448"/>
      <c r="I135" s="173"/>
      <c r="M135" s="289"/>
      <c r="N135" s="191"/>
      <c r="P135" s="213"/>
      <c r="Q135" s="213"/>
      <c r="R135" s="191"/>
    </row>
    <row r="136" spans="1:20" ht="15.95" customHeight="1" x14ac:dyDescent="0.25">
      <c r="F136" s="456"/>
      <c r="G136" s="452"/>
      <c r="H136" s="452"/>
      <c r="I136" s="173"/>
      <c r="N136" s="212"/>
      <c r="P136" s="213"/>
      <c r="Q136" s="213"/>
      <c r="R136" s="191"/>
    </row>
    <row r="137" spans="1:20" ht="15.95" customHeight="1" x14ac:dyDescent="0.25">
      <c r="B137" s="368" t="s">
        <v>385</v>
      </c>
      <c r="C137" s="369"/>
      <c r="D137" s="369"/>
      <c r="F137" s="452"/>
      <c r="G137" s="452"/>
      <c r="H137" s="452"/>
      <c r="N137" s="453" t="str">
        <f>N87</f>
        <v>Curup, 31 Desember 2023</v>
      </c>
      <c r="O137" s="453"/>
      <c r="P137" s="453"/>
      <c r="Q137" s="276"/>
      <c r="R137" s="191"/>
    </row>
    <row r="138" spans="1:20" ht="15.95" customHeight="1" x14ac:dyDescent="0.25">
      <c r="B138" s="368" t="s">
        <v>386</v>
      </c>
      <c r="C138" s="369"/>
      <c r="D138" s="369"/>
      <c r="F138" s="453"/>
      <c r="G138" s="453"/>
      <c r="H138" s="453"/>
      <c r="I138" s="173"/>
      <c r="N138" s="453" t="s">
        <v>292</v>
      </c>
      <c r="O138" s="453"/>
      <c r="P138" s="453"/>
      <c r="Q138" s="276"/>
      <c r="R138" s="191"/>
    </row>
    <row r="139" spans="1:20" ht="15.95" customHeight="1" x14ac:dyDescent="0.25">
      <c r="F139" s="191"/>
      <c r="G139" s="191"/>
      <c r="N139" s="191"/>
      <c r="P139" s="213"/>
      <c r="Q139" s="276"/>
      <c r="R139" s="191"/>
    </row>
    <row r="140" spans="1:20" ht="15.95" customHeight="1" x14ac:dyDescent="0.25">
      <c r="F140" s="191"/>
      <c r="G140" s="191"/>
      <c r="N140" s="191"/>
      <c r="P140" s="213"/>
      <c r="Q140" s="276"/>
      <c r="R140" s="191"/>
    </row>
    <row r="141" spans="1:20" ht="15.95" customHeight="1" x14ac:dyDescent="0.25">
      <c r="F141" s="191"/>
      <c r="G141" s="191"/>
      <c r="N141" s="191"/>
      <c r="P141" s="213"/>
      <c r="Q141" s="276"/>
      <c r="R141" s="191"/>
    </row>
    <row r="142" spans="1:20" ht="15.95" customHeight="1" x14ac:dyDescent="0.25">
      <c r="F142" s="446"/>
      <c r="G142" s="446"/>
      <c r="H142" s="446"/>
      <c r="N142" s="446" t="str">
        <f>N92</f>
        <v>NETI HERPITA, SP</v>
      </c>
      <c r="O142" s="446"/>
      <c r="P142" s="446"/>
      <c r="Q142" s="415"/>
      <c r="R142" s="191"/>
    </row>
    <row r="143" spans="1:20" ht="15.95" customHeight="1" x14ac:dyDescent="0.25">
      <c r="F143" s="214"/>
      <c r="G143" s="214"/>
      <c r="H143" s="214"/>
      <c r="N143" s="453" t="str">
        <f>N93</f>
        <v>NIP. 19661002 199102 2 001</v>
      </c>
      <c r="O143" s="453"/>
      <c r="P143" s="453"/>
      <c r="Q143" s="276"/>
      <c r="R143" s="191"/>
    </row>
    <row r="144" spans="1:20" ht="15.95" customHeight="1" x14ac:dyDescent="0.25">
      <c r="F144" s="214"/>
      <c r="G144" s="214"/>
      <c r="H144" s="214"/>
      <c r="N144" s="213"/>
      <c r="O144" s="213"/>
      <c r="P144" s="213"/>
      <c r="Q144" s="276"/>
    </row>
    <row r="145" spans="1:20" ht="15.95" customHeight="1" x14ac:dyDescent="0.25">
      <c r="F145" s="214"/>
      <c r="G145" s="214"/>
      <c r="H145" s="214"/>
      <c r="N145" s="213"/>
      <c r="O145" s="213"/>
      <c r="P145" s="213"/>
      <c r="Q145" s="213"/>
    </row>
    <row r="146" spans="1:20" ht="15.95" customHeight="1" x14ac:dyDescent="0.25">
      <c r="F146" s="214"/>
      <c r="G146" s="214"/>
      <c r="H146" s="214"/>
      <c r="N146" s="213"/>
      <c r="O146" s="213"/>
      <c r="P146" s="213"/>
      <c r="Q146" s="213"/>
    </row>
    <row r="147" spans="1:20" ht="15.95" customHeight="1" x14ac:dyDescent="0.25">
      <c r="F147" s="214"/>
      <c r="G147" s="214"/>
      <c r="H147" s="214"/>
      <c r="N147" s="213"/>
      <c r="O147" s="213"/>
      <c r="P147" s="213"/>
      <c r="Q147" s="213"/>
    </row>
    <row r="148" spans="1:20" ht="15.95" customHeight="1" x14ac:dyDescent="0.25">
      <c r="A148" s="436" t="s">
        <v>333</v>
      </c>
      <c r="B148" s="436"/>
      <c r="C148" s="436"/>
      <c r="D148" s="436"/>
      <c r="E148" s="436"/>
      <c r="F148" s="436"/>
      <c r="G148" s="436"/>
      <c r="H148" s="436"/>
      <c r="I148" s="436"/>
      <c r="J148" s="436"/>
      <c r="K148" s="436"/>
      <c r="L148" s="436"/>
      <c r="M148" s="436"/>
      <c r="N148" s="436"/>
      <c r="O148" s="436"/>
      <c r="P148" s="436"/>
      <c r="Q148" s="436"/>
      <c r="R148" s="436"/>
      <c r="S148" s="436"/>
      <c r="T148" s="436"/>
    </row>
    <row r="149" spans="1:20" ht="15.95" customHeight="1" x14ac:dyDescent="0.25">
      <c r="L149" s="190"/>
    </row>
    <row r="150" spans="1:20" ht="15.95" customHeight="1" x14ac:dyDescent="0.25">
      <c r="A150" s="420" t="s">
        <v>93</v>
      </c>
      <c r="B150" s="420"/>
      <c r="C150" s="420"/>
      <c r="D150" s="420"/>
      <c r="E150" s="420"/>
      <c r="F150" s="420"/>
      <c r="G150" s="420"/>
      <c r="H150" s="420"/>
      <c r="I150" s="420"/>
      <c r="J150" s="420"/>
      <c r="K150" s="420"/>
      <c r="L150" s="420"/>
      <c r="M150" s="420"/>
      <c r="N150" s="420"/>
      <c r="O150" s="420"/>
      <c r="P150" s="420"/>
      <c r="Q150" s="420"/>
      <c r="R150" s="420"/>
      <c r="S150" s="420"/>
      <c r="T150" s="420"/>
    </row>
    <row r="151" spans="1:20" ht="15.95" customHeight="1" x14ac:dyDescent="0.25">
      <c r="A151" s="420" t="s">
        <v>4</v>
      </c>
      <c r="B151" s="420"/>
      <c r="C151" s="420"/>
      <c r="D151" s="420"/>
      <c r="E151" s="420"/>
      <c r="F151" s="420"/>
      <c r="G151" s="420"/>
      <c r="H151" s="420"/>
      <c r="I151" s="420"/>
      <c r="J151" s="420"/>
      <c r="K151" s="420"/>
      <c r="L151" s="420"/>
      <c r="M151" s="420"/>
      <c r="N151" s="420"/>
      <c r="O151" s="420"/>
      <c r="P151" s="420"/>
      <c r="Q151" s="420"/>
      <c r="R151" s="420"/>
      <c r="S151" s="420"/>
      <c r="T151" s="420"/>
    </row>
    <row r="152" spans="1:20" ht="15.95" customHeight="1" x14ac:dyDescent="0.25">
      <c r="N152" s="178"/>
    </row>
    <row r="153" spans="1:20" ht="15.95" customHeight="1" x14ac:dyDescent="0.3">
      <c r="A153" s="437" t="s">
        <v>5</v>
      </c>
      <c r="B153" s="437"/>
      <c r="C153" s="193" t="s">
        <v>289</v>
      </c>
      <c r="D153" s="193"/>
      <c r="L153" s="173"/>
      <c r="N153" s="173"/>
      <c r="Q153" s="246" t="s">
        <v>42</v>
      </c>
      <c r="S153" s="16" t="str">
        <f>S104</f>
        <v>: 2023</v>
      </c>
    </row>
    <row r="154" spans="1:20" ht="15.95" customHeight="1" x14ac:dyDescent="0.3">
      <c r="A154" s="436" t="s">
        <v>6</v>
      </c>
      <c r="B154" s="436"/>
      <c r="C154" s="174" t="s">
        <v>99</v>
      </c>
      <c r="Q154" s="246" t="s">
        <v>43</v>
      </c>
      <c r="S154" s="16" t="s">
        <v>45</v>
      </c>
    </row>
    <row r="155" spans="1:20" ht="15.95" customHeight="1" x14ac:dyDescent="0.3">
      <c r="A155" s="436" t="s">
        <v>7</v>
      </c>
      <c r="B155" s="436"/>
      <c r="C155" s="174" t="s">
        <v>41</v>
      </c>
      <c r="Q155" s="246" t="s">
        <v>44</v>
      </c>
      <c r="S155" s="16" t="str">
        <f>S106</f>
        <v>: IV ( Empat )</v>
      </c>
    </row>
    <row r="157" spans="1:20" ht="15.95" customHeight="1" x14ac:dyDescent="0.25">
      <c r="A157" s="449" t="s">
        <v>8</v>
      </c>
      <c r="B157" s="449" t="s">
        <v>9</v>
      </c>
      <c r="C157" s="195" t="s">
        <v>10</v>
      </c>
      <c r="D157" s="438" t="s">
        <v>15</v>
      </c>
      <c r="E157" s="439"/>
      <c r="F157" s="439"/>
      <c r="G157" s="439"/>
      <c r="H157" s="439"/>
      <c r="I157" s="439"/>
      <c r="J157" s="439"/>
      <c r="K157" s="440"/>
      <c r="L157" s="454" t="s">
        <v>28</v>
      </c>
      <c r="M157" s="455"/>
      <c r="N157" s="454" t="s">
        <v>28</v>
      </c>
      <c r="O157" s="455"/>
      <c r="P157" s="195"/>
      <c r="Q157" s="382"/>
      <c r="R157" s="441" t="s">
        <v>35</v>
      </c>
      <c r="S157" s="447"/>
      <c r="T157" s="449" t="s">
        <v>39</v>
      </c>
    </row>
    <row r="158" spans="1:20" ht="15.95" customHeight="1" x14ac:dyDescent="0.3">
      <c r="A158" s="450"/>
      <c r="B158" s="450"/>
      <c r="C158" s="196" t="s">
        <v>11</v>
      </c>
      <c r="D158" s="441" t="s">
        <v>16</v>
      </c>
      <c r="E158" s="439"/>
      <c r="F158" s="439"/>
      <c r="G158" s="440"/>
      <c r="H158" s="438" t="s">
        <v>23</v>
      </c>
      <c r="I158" s="439"/>
      <c r="J158" s="439"/>
      <c r="K158" s="440"/>
      <c r="L158" s="442" t="s">
        <v>29</v>
      </c>
      <c r="M158" s="443"/>
      <c r="N158" s="442" t="s">
        <v>29</v>
      </c>
      <c r="O158" s="443"/>
      <c r="P158" s="196"/>
      <c r="Q158" s="26" t="s">
        <v>416</v>
      </c>
      <c r="R158" s="444" t="s">
        <v>36</v>
      </c>
      <c r="S158" s="445"/>
      <c r="T158" s="450"/>
    </row>
    <row r="159" spans="1:20" ht="15.95" customHeight="1" x14ac:dyDescent="0.3">
      <c r="A159" s="450"/>
      <c r="B159" s="450"/>
      <c r="C159" s="197" t="s">
        <v>12</v>
      </c>
      <c r="D159" s="198"/>
      <c r="E159" s="199"/>
      <c r="F159" s="198"/>
      <c r="G159" s="198"/>
      <c r="H159" s="198"/>
      <c r="I159" s="198"/>
      <c r="J159" s="198"/>
      <c r="K159" s="198"/>
      <c r="L159" s="441" t="s">
        <v>30</v>
      </c>
      <c r="M159" s="447"/>
      <c r="N159" s="441" t="s">
        <v>30</v>
      </c>
      <c r="O159" s="447"/>
      <c r="P159" s="196" t="s">
        <v>34</v>
      </c>
      <c r="Q159" s="24" t="s">
        <v>417</v>
      </c>
      <c r="R159" s="195"/>
      <c r="S159" s="195"/>
      <c r="T159" s="450"/>
    </row>
    <row r="160" spans="1:20" ht="15.95" customHeight="1" x14ac:dyDescent="0.3">
      <c r="A160" s="450"/>
      <c r="B160" s="450"/>
      <c r="C160" s="197" t="s">
        <v>13</v>
      </c>
      <c r="D160" s="196" t="s">
        <v>17</v>
      </c>
      <c r="E160" s="200" t="s">
        <v>17</v>
      </c>
      <c r="F160" s="196" t="s">
        <v>20</v>
      </c>
      <c r="G160" s="196" t="s">
        <v>22</v>
      </c>
      <c r="H160" s="196" t="s">
        <v>24</v>
      </c>
      <c r="I160" s="196" t="s">
        <v>25</v>
      </c>
      <c r="J160" s="196" t="s">
        <v>26</v>
      </c>
      <c r="K160" s="196" t="s">
        <v>22</v>
      </c>
      <c r="L160" s="444" t="s">
        <v>14</v>
      </c>
      <c r="M160" s="445"/>
      <c r="N160" s="444" t="s">
        <v>33</v>
      </c>
      <c r="O160" s="445"/>
      <c r="P160" s="196" t="s">
        <v>28</v>
      </c>
      <c r="Q160" s="24" t="s">
        <v>418</v>
      </c>
      <c r="R160" s="196" t="s">
        <v>37</v>
      </c>
      <c r="S160" s="196" t="s">
        <v>38</v>
      </c>
      <c r="T160" s="450"/>
    </row>
    <row r="161" spans="1:20" ht="15.95" customHeight="1" x14ac:dyDescent="0.25">
      <c r="A161" s="450"/>
      <c r="B161" s="450"/>
      <c r="C161" s="197" t="s">
        <v>14</v>
      </c>
      <c r="D161" s="196" t="s">
        <v>18</v>
      </c>
      <c r="E161" s="200" t="s">
        <v>19</v>
      </c>
      <c r="F161" s="196" t="s">
        <v>21</v>
      </c>
      <c r="G161" s="196"/>
      <c r="H161" s="196"/>
      <c r="I161" s="196"/>
      <c r="J161" s="196" t="s">
        <v>27</v>
      </c>
      <c r="K161" s="196"/>
      <c r="L161" s="195" t="s">
        <v>22</v>
      </c>
      <c r="M161" s="203" t="s">
        <v>31</v>
      </c>
      <c r="N161" s="195" t="s">
        <v>22</v>
      </c>
      <c r="O161" s="203" t="s">
        <v>31</v>
      </c>
      <c r="P161" s="196"/>
      <c r="Q161" s="196"/>
      <c r="R161" s="204"/>
      <c r="S161" s="204"/>
      <c r="T161" s="450"/>
    </row>
    <row r="162" spans="1:20" ht="15.95" customHeight="1" x14ac:dyDescent="0.25">
      <c r="A162" s="451"/>
      <c r="B162" s="451"/>
      <c r="C162" s="166"/>
      <c r="D162" s="205"/>
      <c r="E162" s="206"/>
      <c r="F162" s="205"/>
      <c r="G162" s="205"/>
      <c r="H162" s="205"/>
      <c r="I162" s="205"/>
      <c r="J162" s="205"/>
      <c r="K162" s="205"/>
      <c r="L162" s="207" t="s">
        <v>29</v>
      </c>
      <c r="M162" s="208" t="s">
        <v>32</v>
      </c>
      <c r="N162" s="207" t="s">
        <v>29</v>
      </c>
      <c r="O162" s="208" t="s">
        <v>32</v>
      </c>
      <c r="P162" s="209"/>
      <c r="Q162" s="209"/>
      <c r="R162" s="205"/>
      <c r="S162" s="205"/>
      <c r="T162" s="451"/>
    </row>
    <row r="163" spans="1:20" ht="15.95" customHeight="1" x14ac:dyDescent="0.25">
      <c r="A163" s="167">
        <v>1</v>
      </c>
      <c r="B163" s="167">
        <v>2</v>
      </c>
      <c r="C163" s="167">
        <v>3</v>
      </c>
      <c r="D163" s="167">
        <v>4</v>
      </c>
      <c r="E163" s="167">
        <v>5</v>
      </c>
      <c r="F163" s="167">
        <v>6</v>
      </c>
      <c r="G163" s="167" t="s">
        <v>0</v>
      </c>
      <c r="H163" s="167">
        <v>8</v>
      </c>
      <c r="I163" s="167">
        <v>9</v>
      </c>
      <c r="J163" s="167">
        <v>10</v>
      </c>
      <c r="K163" s="167" t="s">
        <v>1</v>
      </c>
      <c r="L163" s="167">
        <v>12</v>
      </c>
      <c r="M163" s="210">
        <v>13</v>
      </c>
      <c r="N163" s="167">
        <v>14</v>
      </c>
      <c r="O163" s="210">
        <v>15</v>
      </c>
      <c r="P163" s="167">
        <v>16</v>
      </c>
      <c r="Q163" s="167">
        <v>17</v>
      </c>
      <c r="R163" s="167">
        <v>18</v>
      </c>
      <c r="S163" s="167">
        <v>19</v>
      </c>
      <c r="T163" s="167">
        <v>20</v>
      </c>
    </row>
    <row r="164" spans="1:20" ht="15.95" customHeight="1" x14ac:dyDescent="0.25">
      <c r="A164" s="167"/>
      <c r="B164" s="168"/>
      <c r="C164" s="168"/>
      <c r="D164" s="168"/>
      <c r="E164" s="168"/>
      <c r="F164" s="168"/>
      <c r="G164" s="168"/>
      <c r="H164" s="168"/>
      <c r="I164" s="168"/>
      <c r="J164" s="168"/>
      <c r="K164" s="168"/>
      <c r="L164" s="168"/>
      <c r="M164" s="184"/>
      <c r="N164" s="168"/>
      <c r="O164" s="176"/>
      <c r="P164" s="167"/>
      <c r="Q164" s="167"/>
      <c r="R164" s="168"/>
      <c r="S164" s="168"/>
      <c r="T164" s="168"/>
    </row>
    <row r="165" spans="1:20" ht="15.95" customHeight="1" x14ac:dyDescent="0.25">
      <c r="A165" s="167">
        <v>1</v>
      </c>
      <c r="B165" s="168" t="s">
        <v>109</v>
      </c>
      <c r="C165" s="180">
        <f>CURUP!C19</f>
        <v>0</v>
      </c>
      <c r="D165" s="180">
        <f>CURUP!D19</f>
        <v>0</v>
      </c>
      <c r="E165" s="180">
        <f>CURUP!E18</f>
        <v>0</v>
      </c>
      <c r="F165" s="180">
        <f>CURUP!F19</f>
        <v>0</v>
      </c>
      <c r="G165" s="180">
        <f>CURUP!G19</f>
        <v>0</v>
      </c>
      <c r="H165" s="180">
        <f>CURUP!H19</f>
        <v>0</v>
      </c>
      <c r="I165" s="180">
        <f>CURUP!I19</f>
        <v>0</v>
      </c>
      <c r="J165" s="180">
        <f>CURUP!J19</f>
        <v>0</v>
      </c>
      <c r="K165" s="168">
        <f>CURUP!K19</f>
        <v>0</v>
      </c>
      <c r="L165" s="172">
        <f>CURUP!L19</f>
        <v>0</v>
      </c>
      <c r="M165" s="170">
        <f>CURUP!M19</f>
        <v>0</v>
      </c>
      <c r="N165" s="172">
        <f>CURUP!N18</f>
        <v>0</v>
      </c>
      <c r="O165" s="228">
        <f>CURUP!O19</f>
        <v>0</v>
      </c>
      <c r="P165" s="167" t="str">
        <f>CURUP!P19</f>
        <v>Karet Kering</v>
      </c>
      <c r="Q165" s="167"/>
      <c r="R165" s="180">
        <f>CURUP!R19</f>
        <v>0</v>
      </c>
      <c r="S165" s="180">
        <f>CURUP!R19</f>
        <v>0</v>
      </c>
      <c r="T165" s="168"/>
    </row>
    <row r="166" spans="1:20" ht="15.95" customHeight="1" x14ac:dyDescent="0.25">
      <c r="A166" s="167">
        <v>2</v>
      </c>
      <c r="B166" s="168" t="s">
        <v>110</v>
      </c>
      <c r="C166" s="180">
        <f>'CURUP SELATAN'!C19</f>
        <v>0</v>
      </c>
      <c r="D166" s="180">
        <f>'CURUP SELATAN'!D19</f>
        <v>0</v>
      </c>
      <c r="E166" s="180">
        <f>'CURUP SELATAN'!E19</f>
        <v>0</v>
      </c>
      <c r="F166" s="180">
        <f>'CURUP SELATAN'!F19</f>
        <v>0</v>
      </c>
      <c r="G166" s="180">
        <f>'CURUP SELATAN'!G19</f>
        <v>0</v>
      </c>
      <c r="H166" s="180">
        <f>'CURUP SELATAN'!H19</f>
        <v>0</v>
      </c>
      <c r="I166" s="180">
        <f>'CURUP SELATAN'!I19</f>
        <v>0</v>
      </c>
      <c r="J166" s="180">
        <f>'CURUP SELATAN'!J19</f>
        <v>0</v>
      </c>
      <c r="K166" s="180">
        <f>'CURUP SELATAN'!K19</f>
        <v>0</v>
      </c>
      <c r="L166" s="225">
        <f>'CURUP SELATAN'!L19</f>
        <v>0</v>
      </c>
      <c r="M166" s="229">
        <f>'CURUP SELATAN'!M19</f>
        <v>0</v>
      </c>
      <c r="N166" s="225">
        <f>'CURUP SELATAN'!N19</f>
        <v>0</v>
      </c>
      <c r="O166" s="228">
        <f>'CURUP SELATAN'!O19</f>
        <v>0</v>
      </c>
      <c r="P166" s="221" t="str">
        <f>'CURUP SELATAN'!P19</f>
        <v>Karet Kering</v>
      </c>
      <c r="Q166" s="221"/>
      <c r="R166" s="180">
        <f>'CURUP SELATAN'!R19</f>
        <v>0</v>
      </c>
      <c r="S166" s="180">
        <f>'CURUP SELATAN'!S19</f>
        <v>0</v>
      </c>
      <c r="T166" s="168"/>
    </row>
    <row r="167" spans="1:20" ht="15.95" customHeight="1" x14ac:dyDescent="0.25">
      <c r="A167" s="167">
        <v>3</v>
      </c>
      <c r="B167" s="168" t="s">
        <v>111</v>
      </c>
      <c r="C167" s="180">
        <f>'CURUP UTARA'!C19</f>
        <v>0</v>
      </c>
      <c r="D167" s="180">
        <f>'CURUP UTARA'!D19</f>
        <v>0</v>
      </c>
      <c r="E167" s="180">
        <f>'CURUP UTARA'!E19</f>
        <v>0</v>
      </c>
      <c r="F167" s="180">
        <f>'CURUP UTARA'!F19</f>
        <v>0</v>
      </c>
      <c r="G167" s="180">
        <f>'CURUP UTARA'!G19</f>
        <v>0</v>
      </c>
      <c r="H167" s="180">
        <f>'CURUP UTARA'!H19</f>
        <v>0</v>
      </c>
      <c r="I167" s="180">
        <f>'CURUP UTARA'!I19</f>
        <v>0</v>
      </c>
      <c r="J167" s="180">
        <f>'CURUP UTARA'!J19</f>
        <v>0</v>
      </c>
      <c r="K167" s="180">
        <f>'CURUP UTARA'!K19</f>
        <v>0</v>
      </c>
      <c r="L167" s="225">
        <f>'CURUP UTARA'!L19</f>
        <v>0</v>
      </c>
      <c r="M167" s="229">
        <f>'CURUP UTARA'!M19</f>
        <v>0</v>
      </c>
      <c r="N167" s="225" t="s">
        <v>309</v>
      </c>
      <c r="O167" s="228">
        <f>'CURUP UTARA'!O19</f>
        <v>0</v>
      </c>
      <c r="P167" s="221" t="str">
        <f>'CURUP UTARA'!P19</f>
        <v>Karet Kering</v>
      </c>
      <c r="Q167" s="221"/>
      <c r="R167" s="180">
        <f>'CURUP UTARA'!R19</f>
        <v>0</v>
      </c>
      <c r="S167" s="180">
        <f>'CURUP UTARA'!S19</f>
        <v>0</v>
      </c>
      <c r="T167" s="168"/>
    </row>
    <row r="168" spans="1:20" ht="15.95" customHeight="1" x14ac:dyDescent="0.25">
      <c r="A168" s="167">
        <v>4</v>
      </c>
      <c r="B168" s="168" t="s">
        <v>112</v>
      </c>
      <c r="C168" s="180">
        <f>'CURUP TIMUR'!C19</f>
        <v>0</v>
      </c>
      <c r="D168" s="180">
        <f>'CURUP TIMUR'!D19</f>
        <v>0</v>
      </c>
      <c r="E168" s="180">
        <f>'CURUP TIMUR'!E19</f>
        <v>0</v>
      </c>
      <c r="F168" s="180">
        <f>'CURUP TIMUR'!F19</f>
        <v>0</v>
      </c>
      <c r="G168" s="180">
        <f>'CURUP TIMUR'!G19</f>
        <v>0</v>
      </c>
      <c r="H168" s="180">
        <f>'CURUP TIMUR'!H19</f>
        <v>0</v>
      </c>
      <c r="I168" s="180">
        <f>'CURUP TIMUR'!I19</f>
        <v>0</v>
      </c>
      <c r="J168" s="180">
        <f>'CURUP TIMUR'!J19</f>
        <v>0</v>
      </c>
      <c r="K168" s="180">
        <f>'CURUP TIMUR'!K19</f>
        <v>0</v>
      </c>
      <c r="L168" s="172">
        <f>'CURUP TIMUR'!L19</f>
        <v>0</v>
      </c>
      <c r="M168" s="170">
        <f>'CURUP TIMUR'!M19</f>
        <v>0</v>
      </c>
      <c r="N168" s="172">
        <f>'CURUP TIMUR'!N19</f>
        <v>0</v>
      </c>
      <c r="O168" s="228">
        <f>'CURUP TIMUR'!O19</f>
        <v>0</v>
      </c>
      <c r="P168" s="167" t="str">
        <f>'CURUP TIMUR'!P19</f>
        <v>Karet Kering</v>
      </c>
      <c r="Q168" s="167"/>
      <c r="R168" s="180">
        <f>'CURUP TIMUR'!R19</f>
        <v>0</v>
      </c>
      <c r="S168" s="168"/>
      <c r="T168" s="168"/>
    </row>
    <row r="169" spans="1:20" ht="15.95" customHeight="1" x14ac:dyDescent="0.25">
      <c r="A169" s="167">
        <v>5</v>
      </c>
      <c r="B169" s="168" t="s">
        <v>113</v>
      </c>
      <c r="C169" s="180">
        <f>'CURUP TENGAH'!C19</f>
        <v>0</v>
      </c>
      <c r="D169" s="180">
        <f>'CURUP TENGAH'!D19</f>
        <v>0</v>
      </c>
      <c r="E169" s="180">
        <f>'CURUP TENGAH'!E19</f>
        <v>0</v>
      </c>
      <c r="F169" s="180">
        <f>'CURUP TENGAH'!F19</f>
        <v>0</v>
      </c>
      <c r="G169" s="180">
        <f>'CURUP TENGAH'!G19</f>
        <v>0</v>
      </c>
      <c r="H169" s="180">
        <f>'CURUP TENGAH'!H19</f>
        <v>0</v>
      </c>
      <c r="I169" s="180">
        <f>'CURUP TENGAH'!I19</f>
        <v>0</v>
      </c>
      <c r="J169" s="180">
        <f>'CURUP TENGAH'!J19</f>
        <v>0</v>
      </c>
      <c r="K169" s="180">
        <f>'CURUP TENGAH'!K19</f>
        <v>0</v>
      </c>
      <c r="L169" s="172">
        <f>'CURUP TENGAH'!L19</f>
        <v>0</v>
      </c>
      <c r="M169" s="170">
        <f>'CURUP TENGAH'!M19</f>
        <v>0</v>
      </c>
      <c r="N169" s="172">
        <f>'CURUP TENGAH'!N19</f>
        <v>0</v>
      </c>
      <c r="O169" s="228">
        <f>'CURUP TENGAH'!O19</f>
        <v>0</v>
      </c>
      <c r="P169" s="167" t="str">
        <f>'CURUP TENGAH'!P19</f>
        <v>Karet Kering</v>
      </c>
      <c r="Q169" s="167"/>
      <c r="R169" s="180">
        <f>'CURUP TENGAH'!R19</f>
        <v>0</v>
      </c>
      <c r="S169" s="168"/>
      <c r="T169" s="168"/>
    </row>
    <row r="170" spans="1:20" ht="15.95" customHeight="1" x14ac:dyDescent="0.25">
      <c r="A170" s="167">
        <v>6</v>
      </c>
      <c r="B170" s="168" t="s">
        <v>114</v>
      </c>
      <c r="C170" s="180">
        <f>'SELUPU REJANG'!C19</f>
        <v>0</v>
      </c>
      <c r="D170" s="180">
        <f>'SELUPU REJANG'!D19</f>
        <v>0</v>
      </c>
      <c r="E170" s="180">
        <f>'SELUPU REJANG'!E19</f>
        <v>0</v>
      </c>
      <c r="F170" s="180">
        <f>'SELUPU REJANG'!F19</f>
        <v>0</v>
      </c>
      <c r="G170" s="180">
        <f>'SELUPU REJANG'!G19</f>
        <v>0</v>
      </c>
      <c r="H170" s="180">
        <f>'SELUPU REJANG'!H19</f>
        <v>0</v>
      </c>
      <c r="I170" s="180">
        <f>'SELUPU REJANG'!I19</f>
        <v>0</v>
      </c>
      <c r="J170" s="180">
        <f>'SELUPU REJANG'!J19</f>
        <v>0</v>
      </c>
      <c r="K170" s="180">
        <f>'SELUPU REJANG'!K19</f>
        <v>0</v>
      </c>
      <c r="L170" s="172">
        <f>'SELUPU REJANG'!L19</f>
        <v>0</v>
      </c>
      <c r="M170" s="170">
        <f>'SELUPU REJANG'!M19</f>
        <v>0</v>
      </c>
      <c r="N170" s="172">
        <f>'SELUPU REJANG'!N19</f>
        <v>0</v>
      </c>
      <c r="O170" s="228">
        <f>'SELUPU REJANG'!O19</f>
        <v>0</v>
      </c>
      <c r="P170" s="167" t="str">
        <f>'SELUPU REJANG'!P19</f>
        <v>Karet Kering</v>
      </c>
      <c r="Q170" s="167"/>
      <c r="R170" s="180">
        <f>'SELUPU REJANG'!R19</f>
        <v>0</v>
      </c>
      <c r="S170" s="168"/>
      <c r="T170" s="168"/>
    </row>
    <row r="171" spans="1:20" ht="15.95" customHeight="1" x14ac:dyDescent="0.25">
      <c r="A171" s="167">
        <v>7</v>
      </c>
      <c r="B171" s="168" t="s">
        <v>115</v>
      </c>
      <c r="C171" s="180">
        <f>'BERMANI ULU'!C19</f>
        <v>0</v>
      </c>
      <c r="D171" s="180">
        <f>'BERMANI ULU'!D19</f>
        <v>0</v>
      </c>
      <c r="E171" s="180">
        <f>'BERMANI ULU'!E19</f>
        <v>0</v>
      </c>
      <c r="F171" s="180">
        <f>'BERMANI ULU'!F19</f>
        <v>0</v>
      </c>
      <c r="G171" s="180">
        <f>'BERMANI ULU'!G19</f>
        <v>0</v>
      </c>
      <c r="H171" s="180">
        <f>'BERMANI ULU'!H19</f>
        <v>0</v>
      </c>
      <c r="I171" s="180">
        <f>'BERMANI ULU'!I19</f>
        <v>0</v>
      </c>
      <c r="J171" s="180">
        <f>'BERMANI ULU'!J19</f>
        <v>0</v>
      </c>
      <c r="K171" s="180">
        <f>'BERMANI ULU'!K19</f>
        <v>0</v>
      </c>
      <c r="L171" s="172">
        <f>'BERMANI ULU'!L19</f>
        <v>0</v>
      </c>
      <c r="M171" s="170">
        <f>'BERMANI ULU'!M19</f>
        <v>0</v>
      </c>
      <c r="N171" s="172">
        <f>'BERMANI ULU'!N19</f>
        <v>0</v>
      </c>
      <c r="O171" s="228">
        <f>'BERMANI ULU'!O19</f>
        <v>0</v>
      </c>
      <c r="P171" s="167" t="str">
        <f>'BERMANI ULU'!P19</f>
        <v>Karet Kering</v>
      </c>
      <c r="Q171" s="167"/>
      <c r="R171" s="180">
        <f>'BERMANI ULU'!R19</f>
        <v>0</v>
      </c>
      <c r="S171" s="168"/>
      <c r="T171" s="168"/>
    </row>
    <row r="172" spans="1:20" ht="15.95" customHeight="1" x14ac:dyDescent="0.25">
      <c r="A172" s="167">
        <v>8</v>
      </c>
      <c r="B172" s="168" t="s">
        <v>116</v>
      </c>
      <c r="C172" s="168">
        <f>BUR!C19</f>
        <v>4</v>
      </c>
      <c r="D172" s="180">
        <f>BUR!D19</f>
        <v>0</v>
      </c>
      <c r="E172" s="180">
        <f>BUR!E19</f>
        <v>0</v>
      </c>
      <c r="F172" s="180">
        <f>BUR!F19</f>
        <v>0</v>
      </c>
      <c r="G172" s="168">
        <f>BUR!G19</f>
        <v>4</v>
      </c>
      <c r="H172" s="168">
        <f>BUR!H19</f>
        <v>1</v>
      </c>
      <c r="I172" s="168">
        <f>BUR!I19</f>
        <v>3</v>
      </c>
      <c r="J172" s="180">
        <f>BUR!J19</f>
        <v>0</v>
      </c>
      <c r="K172" s="168">
        <f>BUR!K19</f>
        <v>4</v>
      </c>
      <c r="L172" s="176">
        <f>BUR!L19</f>
        <v>4200</v>
      </c>
      <c r="M172" s="176">
        <f>BUR!M19</f>
        <v>1400</v>
      </c>
      <c r="N172" s="176">
        <f>BUR!N19</f>
        <v>3900</v>
      </c>
      <c r="O172" s="294">
        <f>BUR!O19</f>
        <v>1300</v>
      </c>
      <c r="P172" s="167" t="str">
        <f>BUR!P19</f>
        <v>Karet Kering</v>
      </c>
      <c r="Q172" s="167">
        <f>BUR!Q19</f>
        <v>8000</v>
      </c>
      <c r="R172" s="216">
        <f>BUR!R19</f>
        <v>6</v>
      </c>
      <c r="S172" s="168"/>
      <c r="T172" s="168"/>
    </row>
    <row r="173" spans="1:20" ht="15.95" customHeight="1" x14ac:dyDescent="0.25">
      <c r="A173" s="167">
        <v>9</v>
      </c>
      <c r="B173" s="168" t="s">
        <v>117</v>
      </c>
      <c r="C173" s="180">
        <f>'SINDANG KELINGI'!C19</f>
        <v>0</v>
      </c>
      <c r="D173" s="180">
        <f>'SINDANG KELINGI'!D19</f>
        <v>0</v>
      </c>
      <c r="E173" s="180">
        <f>'SINDANG KELINGI'!E19</f>
        <v>0</v>
      </c>
      <c r="F173" s="180">
        <f>'SINDANG KELINGI'!F19</f>
        <v>0</v>
      </c>
      <c r="G173" s="180">
        <f>'SINDANG KELINGI'!G19</f>
        <v>0</v>
      </c>
      <c r="H173" s="180">
        <f>'SINDANG KELINGI'!H19</f>
        <v>0</v>
      </c>
      <c r="I173" s="180">
        <f>'SINDANG KELINGI'!I19</f>
        <v>0</v>
      </c>
      <c r="J173" s="180">
        <f>'SINDANG KELINGI'!J19</f>
        <v>0</v>
      </c>
      <c r="K173" s="180">
        <f>'SINDANG KELINGI'!K19</f>
        <v>0</v>
      </c>
      <c r="L173" s="170">
        <f>'SINDANG KELINGI'!L19</f>
        <v>0</v>
      </c>
      <c r="M173" s="170">
        <f>'SINDANG KELINGI'!M19</f>
        <v>0</v>
      </c>
      <c r="N173" s="170">
        <f>'SINDANG KELINGI'!N19</f>
        <v>0</v>
      </c>
      <c r="O173" s="228">
        <f>'SINDANG KELINGI'!O19</f>
        <v>0</v>
      </c>
      <c r="P173" s="167" t="str">
        <f>'SINDANG KELINGI'!P19</f>
        <v>Karet Kering</v>
      </c>
      <c r="Q173" s="167"/>
      <c r="R173" s="180">
        <f>'SINDANG KELINGI'!R19</f>
        <v>0</v>
      </c>
      <c r="S173" s="168"/>
      <c r="T173" s="168"/>
    </row>
    <row r="174" spans="1:20" ht="15.95" customHeight="1" x14ac:dyDescent="0.25">
      <c r="A174" s="167">
        <v>10</v>
      </c>
      <c r="B174" s="168" t="s">
        <v>118</v>
      </c>
      <c r="C174" s="180">
        <f>'SINDANG DATARAN '!C19</f>
        <v>0</v>
      </c>
      <c r="D174" s="180">
        <f>'SINDANG DATARAN '!D19</f>
        <v>0</v>
      </c>
      <c r="E174" s="180">
        <f>'SINDANG DATARAN '!E19</f>
        <v>0</v>
      </c>
      <c r="F174" s="180">
        <f>'SINDANG DATARAN '!F19</f>
        <v>0</v>
      </c>
      <c r="G174" s="180">
        <f>'SINDANG DATARAN '!G19</f>
        <v>0</v>
      </c>
      <c r="H174" s="180">
        <f>'SINDANG DATARAN '!H19</f>
        <v>0</v>
      </c>
      <c r="I174" s="180">
        <f>'SINDANG DATARAN '!I19</f>
        <v>0</v>
      </c>
      <c r="J174" s="180">
        <f>'SINDANG DATARAN '!J19</f>
        <v>0</v>
      </c>
      <c r="K174" s="180">
        <f>'SINDANG DATARAN '!K19</f>
        <v>0</v>
      </c>
      <c r="L174" s="170">
        <f>'SINDANG DATARAN '!L19</f>
        <v>0</v>
      </c>
      <c r="M174" s="170">
        <f>'SINDANG DATARAN '!M19</f>
        <v>0</v>
      </c>
      <c r="N174" s="170">
        <f>'SINDANG DATARAN '!N19</f>
        <v>0</v>
      </c>
      <c r="O174" s="228">
        <f>'SINDANG DATARAN '!O19</f>
        <v>0</v>
      </c>
      <c r="P174" s="167" t="str">
        <f>'SINDANG DATARAN '!P19</f>
        <v>Karet Kering</v>
      </c>
      <c r="Q174" s="167"/>
      <c r="R174" s="180">
        <f>'SINDANG DATARAN '!R19</f>
        <v>0</v>
      </c>
      <c r="S174" s="168"/>
      <c r="T174" s="168"/>
    </row>
    <row r="175" spans="1:20" ht="15.95" customHeight="1" x14ac:dyDescent="0.25">
      <c r="A175" s="167">
        <v>11</v>
      </c>
      <c r="B175" s="168" t="s">
        <v>119</v>
      </c>
      <c r="C175" s="168">
        <f>'SINDANG BELITI ULU'!C19</f>
        <v>785</v>
      </c>
      <c r="D175" s="168">
        <f>'SINDANG BELITI ULU'!D19</f>
        <v>0</v>
      </c>
      <c r="E175" s="168">
        <f>'SINDANG BELITI ULU'!E19</f>
        <v>0</v>
      </c>
      <c r="F175" s="168">
        <f>'SINDANG BELITI ULU'!F19</f>
        <v>0</v>
      </c>
      <c r="G175" s="168">
        <f>'SINDANG BELITI ULU'!G19</f>
        <v>785</v>
      </c>
      <c r="H175" s="168">
        <f>'SINDANG BELITI ULU'!H19</f>
        <v>224</v>
      </c>
      <c r="I175" s="168">
        <f>'SINDANG BELITI ULU'!I19</f>
        <v>537</v>
      </c>
      <c r="J175" s="168">
        <f>'SINDANG BELITI ULU'!J19</f>
        <v>24</v>
      </c>
      <c r="K175" s="168">
        <f>'SINDANG BELITI ULU'!K19</f>
        <v>785</v>
      </c>
      <c r="L175" s="176">
        <f>'SINDANG BELITI ULU'!L19</f>
        <v>427860</v>
      </c>
      <c r="M175" s="176">
        <f>'SINDANG BELITI ULU'!M19</f>
        <v>795.55555555555554</v>
      </c>
      <c r="N175" s="176">
        <f>'SINDANG BELITI ULU'!N19</f>
        <v>419130</v>
      </c>
      <c r="O175" s="294">
        <f>'SINDANG BELITI ULU'!O19</f>
        <v>778.88888888888891</v>
      </c>
      <c r="P175" s="167" t="str">
        <f>'SINDANG BELITI ULU'!P19</f>
        <v>Karet Kering</v>
      </c>
      <c r="Q175" s="167">
        <f>'SINDANG BELITI ULU'!Q19</f>
        <v>8000</v>
      </c>
      <c r="R175" s="216">
        <f>'SINDANG BELITI ULU'!R19</f>
        <v>663</v>
      </c>
      <c r="S175" s="168"/>
      <c r="T175" s="168"/>
    </row>
    <row r="176" spans="1:20" ht="15.95" customHeight="1" x14ac:dyDescent="0.25">
      <c r="A176" s="167">
        <v>12</v>
      </c>
      <c r="B176" s="168" t="s">
        <v>120</v>
      </c>
      <c r="C176" s="169">
        <f>BINDURIANG!C19</f>
        <v>1947</v>
      </c>
      <c r="D176" s="169">
        <f>BINDURIANG!D19</f>
        <v>0</v>
      </c>
      <c r="E176" s="169">
        <f>BINDURIANG!E19</f>
        <v>0</v>
      </c>
      <c r="F176" s="169">
        <f>BINDURIANG!F19</f>
        <v>0</v>
      </c>
      <c r="G176" s="169">
        <f>BINDURIANG!G19</f>
        <v>1947</v>
      </c>
      <c r="H176" s="168">
        <f>BINDURIANG!H19</f>
        <v>336</v>
      </c>
      <c r="I176" s="169">
        <f>BINDURIANG!I19</f>
        <v>1574</v>
      </c>
      <c r="J176" s="168">
        <f>BINDURIANG!J19</f>
        <v>37</v>
      </c>
      <c r="K176" s="169">
        <f>BINDURIANG!K19</f>
        <v>1947</v>
      </c>
      <c r="L176" s="176">
        <f>BINDURIANG!L19</f>
        <v>1266560</v>
      </c>
      <c r="M176" s="176">
        <f>BINDURIANG!M19</f>
        <v>796</v>
      </c>
      <c r="N176" s="176">
        <f>BINDURIANG!N19</f>
        <v>1246340</v>
      </c>
      <c r="O176" s="294">
        <f>BINDURIANG!O19</f>
        <v>786</v>
      </c>
      <c r="P176" s="167" t="str">
        <f>BINDURIANG!P19</f>
        <v>Karet Kering</v>
      </c>
      <c r="Q176" s="167">
        <f>BINDURIANG!Q19</f>
        <v>8000</v>
      </c>
      <c r="R176" s="169">
        <f>BINDURIANG!R19</f>
        <v>1225</v>
      </c>
      <c r="S176" s="168"/>
      <c r="T176" s="168"/>
    </row>
    <row r="177" spans="1:20" ht="15.95" customHeight="1" x14ac:dyDescent="0.25">
      <c r="A177" s="167">
        <v>13</v>
      </c>
      <c r="B177" s="168" t="s">
        <v>121</v>
      </c>
      <c r="C177" s="169">
        <f>'PUT '!C19</f>
        <v>2169</v>
      </c>
      <c r="D177" s="177">
        <f>'PUT '!D19</f>
        <v>0</v>
      </c>
      <c r="E177" s="169">
        <f>'PUT '!E19</f>
        <v>0</v>
      </c>
      <c r="F177" s="180">
        <f>'PUT '!F19</f>
        <v>20</v>
      </c>
      <c r="G177" s="168">
        <f>'PUT '!G19</f>
        <v>2149</v>
      </c>
      <c r="H177" s="168">
        <f>'PUT '!H19</f>
        <v>692</v>
      </c>
      <c r="I177" s="168">
        <f>'PUT '!I19</f>
        <v>1406</v>
      </c>
      <c r="J177" s="168">
        <f>'PUT '!J19</f>
        <v>51</v>
      </c>
      <c r="K177" s="168">
        <f>'PUT '!K19</f>
        <v>2149</v>
      </c>
      <c r="L177" s="176">
        <f>'PUT '!L19</f>
        <v>1102400</v>
      </c>
      <c r="M177" s="176">
        <f>'PUT '!M19</f>
        <v>779.33333333333337</v>
      </c>
      <c r="N177" s="176">
        <f>'PUT '!N19</f>
        <v>1095400</v>
      </c>
      <c r="O177" s="295">
        <f>'PUT '!O19</f>
        <v>776</v>
      </c>
      <c r="P177" s="167" t="str">
        <f>'PUT '!P19</f>
        <v>Karet Kering</v>
      </c>
      <c r="Q177" s="167">
        <f>'PUT '!Q19</f>
        <v>8000</v>
      </c>
      <c r="R177" s="169">
        <f>'PUT '!R19</f>
        <v>1232</v>
      </c>
      <c r="S177" s="168"/>
      <c r="T177" s="168"/>
    </row>
    <row r="178" spans="1:20" ht="15.95" customHeight="1" x14ac:dyDescent="0.25">
      <c r="A178" s="167">
        <v>14</v>
      </c>
      <c r="B178" s="168" t="s">
        <v>288</v>
      </c>
      <c r="C178" s="169">
        <f>'SINDANG BELITI ILIR'!C19</f>
        <v>2492</v>
      </c>
      <c r="D178" s="177">
        <f>'SINDANG BELITI ILIR'!D19</f>
        <v>0</v>
      </c>
      <c r="E178" s="169">
        <f>'SINDANG BELITI ILIR'!E19</f>
        <v>0</v>
      </c>
      <c r="F178" s="169">
        <f>'SINDANG BELITI ILIR'!F19</f>
        <v>17</v>
      </c>
      <c r="G178" s="169">
        <f>'SINDANG BELITI ILIR'!G19</f>
        <v>2475</v>
      </c>
      <c r="H178" s="168">
        <f>'SINDANG BELITI ILIR'!H19</f>
        <v>365</v>
      </c>
      <c r="I178" s="169">
        <f>'SINDANG BELITI ILIR'!I19</f>
        <v>2082</v>
      </c>
      <c r="J178" s="168">
        <f>'SINDANG BELITI ILIR'!J19</f>
        <v>28</v>
      </c>
      <c r="K178" s="169">
        <f>'SINDANG BELITI ILIR'!K19</f>
        <v>2475</v>
      </c>
      <c r="L178" s="176">
        <f>'SINDANG BELITI ILIR'!L19</f>
        <v>1446800</v>
      </c>
      <c r="M178" s="176">
        <f>'SINDANG BELITI ILIR'!M19</f>
        <v>695</v>
      </c>
      <c r="N178" s="176">
        <f>'SINDANG BELITI ILIR'!N19</f>
        <v>1471550</v>
      </c>
      <c r="O178" s="295">
        <f>'SINDANG BELITI ILIR'!O19</f>
        <v>705</v>
      </c>
      <c r="P178" s="167" t="str">
        <f>'SINDANG BELITI ILIR'!P19</f>
        <v>Karet Kering</v>
      </c>
      <c r="Q178" s="167">
        <f>'SINDANG BELITI ILIR'!Q19</f>
        <v>8000</v>
      </c>
      <c r="R178" s="169">
        <f>'SINDANG BELITI ILIR'!R19</f>
        <v>1839</v>
      </c>
      <c r="S178" s="168"/>
      <c r="T178" s="168"/>
    </row>
    <row r="179" spans="1:20" ht="15.95" customHeight="1" x14ac:dyDescent="0.25">
      <c r="A179" s="167">
        <v>15</v>
      </c>
      <c r="B179" s="168" t="s">
        <v>269</v>
      </c>
      <c r="C179" s="169">
        <f>'KOTA PADANG'!C19</f>
        <v>2180</v>
      </c>
      <c r="D179" s="222">
        <f>'KOTA PADANG'!D19</f>
        <v>0</v>
      </c>
      <c r="E179" s="180">
        <f>'KOTA PADANG'!E19</f>
        <v>0</v>
      </c>
      <c r="F179" s="180">
        <f>'KOTA PADANG'!F19</f>
        <v>30</v>
      </c>
      <c r="G179" s="168">
        <f>'KOTA PADANG'!G19</f>
        <v>2150</v>
      </c>
      <c r="H179" s="169">
        <f>'KOTA PADANG'!H19</f>
        <v>1987</v>
      </c>
      <c r="I179" s="168">
        <f>'KOTA PADANG'!I19</f>
        <v>163</v>
      </c>
      <c r="J179" s="180">
        <f>'KOTA PADANG'!J19</f>
        <v>0</v>
      </c>
      <c r="K179" s="169">
        <f>'KOTA PADANG'!K19</f>
        <v>2150</v>
      </c>
      <c r="L179" s="176">
        <f>'KOTA PADANG'!L19</f>
        <v>110810</v>
      </c>
      <c r="M179" s="176">
        <f>'KOTA PADANG'!M19</f>
        <v>679</v>
      </c>
      <c r="N179" s="176">
        <f>'KOTA PADANG'!N19</f>
        <v>110790</v>
      </c>
      <c r="O179" s="295">
        <f>'KOTA PADANG'!O19</f>
        <v>680</v>
      </c>
      <c r="P179" s="167" t="str">
        <f>'KOTA PADANG'!P19</f>
        <v>Karet Kering</v>
      </c>
      <c r="Q179" s="167">
        <f>'KOTA PADANG'!Q19</f>
        <v>8000</v>
      </c>
      <c r="R179" s="169">
        <f>'KOTA PADANG'!R19</f>
        <v>1542</v>
      </c>
      <c r="S179" s="168"/>
      <c r="T179" s="168"/>
    </row>
    <row r="180" spans="1:20" ht="15.95" customHeight="1" x14ac:dyDescent="0.25">
      <c r="A180" s="167"/>
      <c r="B180" s="168"/>
      <c r="C180" s="168"/>
      <c r="D180" s="168"/>
      <c r="E180" s="168"/>
      <c r="F180" s="168"/>
      <c r="G180" s="168"/>
      <c r="H180" s="168"/>
      <c r="I180" s="168"/>
      <c r="J180" s="168"/>
      <c r="K180" s="168"/>
      <c r="L180" s="170"/>
      <c r="M180" s="170"/>
      <c r="N180" s="170"/>
      <c r="O180" s="230"/>
      <c r="P180" s="167"/>
      <c r="Q180" s="167"/>
      <c r="R180" s="168"/>
      <c r="S180" s="168"/>
      <c r="T180" s="168"/>
    </row>
    <row r="181" spans="1:20" ht="15.95" customHeight="1" x14ac:dyDescent="0.25">
      <c r="A181" s="167"/>
      <c r="B181" s="187" t="s">
        <v>3</v>
      </c>
      <c r="C181" s="169">
        <f t="shared" ref="C181:N181" si="16">SUM(C165:C180)</f>
        <v>9577</v>
      </c>
      <c r="D181" s="222">
        <f t="shared" si="16"/>
        <v>0</v>
      </c>
      <c r="E181" s="180">
        <f t="shared" si="16"/>
        <v>0</v>
      </c>
      <c r="F181" s="180">
        <f t="shared" si="16"/>
        <v>67</v>
      </c>
      <c r="G181" s="169">
        <f t="shared" si="16"/>
        <v>9510</v>
      </c>
      <c r="H181" s="180">
        <f t="shared" si="16"/>
        <v>3605</v>
      </c>
      <c r="I181" s="169">
        <f t="shared" si="16"/>
        <v>5765</v>
      </c>
      <c r="J181" s="180">
        <f t="shared" si="16"/>
        <v>140</v>
      </c>
      <c r="K181" s="169">
        <f>SUM(K165:K180)</f>
        <v>9510</v>
      </c>
      <c r="L181" s="176">
        <f t="shared" si="16"/>
        <v>4358630</v>
      </c>
      <c r="M181" s="179">
        <f>SUM(M172:M179)/6</f>
        <v>857.48148148148141</v>
      </c>
      <c r="N181" s="176">
        <f t="shared" si="16"/>
        <v>4347110</v>
      </c>
      <c r="O181" s="232">
        <f>SUM(O172:O180)/6</f>
        <v>837.64814814814815</v>
      </c>
      <c r="P181" s="167" t="s">
        <v>64</v>
      </c>
      <c r="Q181" s="167">
        <f>SUM(Q172:Q179)/6</f>
        <v>8000</v>
      </c>
      <c r="R181" s="168">
        <f>SUM(R165:R180)</f>
        <v>6507</v>
      </c>
      <c r="S181" s="168"/>
      <c r="T181" s="168"/>
    </row>
    <row r="182" spans="1:20" ht="15.95" customHeight="1" x14ac:dyDescent="0.25">
      <c r="L182" s="191"/>
      <c r="N182" s="191"/>
    </row>
    <row r="183" spans="1:20" ht="15.95" customHeight="1" x14ac:dyDescent="0.25">
      <c r="A183" s="436" t="s">
        <v>46</v>
      </c>
      <c r="B183" s="436"/>
      <c r="C183" s="436"/>
      <c r="K183" s="211"/>
    </row>
    <row r="184" spans="1:20" ht="15.95" customHeight="1" x14ac:dyDescent="0.25">
      <c r="N184" s="173"/>
    </row>
    <row r="185" spans="1:20" ht="15.75" x14ac:dyDescent="0.25">
      <c r="B185" s="369" t="s">
        <v>383</v>
      </c>
      <c r="C185" s="369"/>
      <c r="D185" s="369"/>
      <c r="E185" s="369"/>
      <c r="N185" s="453" t="str">
        <f>N137</f>
        <v>Curup, 31 Desember 2023</v>
      </c>
      <c r="O185" s="453"/>
      <c r="P185" s="453"/>
      <c r="Q185" s="213"/>
    </row>
    <row r="186" spans="1:20" ht="15.95" customHeight="1" x14ac:dyDescent="0.25">
      <c r="B186" s="368" t="s">
        <v>428</v>
      </c>
      <c r="C186" s="369"/>
      <c r="D186" s="369"/>
      <c r="E186" s="369"/>
      <c r="N186" s="453" t="s">
        <v>292</v>
      </c>
      <c r="O186" s="453"/>
      <c r="P186" s="453"/>
      <c r="Q186" s="213"/>
    </row>
    <row r="187" spans="1:20" ht="15.95" customHeight="1" x14ac:dyDescent="0.25">
      <c r="B187" s="368"/>
      <c r="C187" s="369"/>
      <c r="D187" s="369"/>
      <c r="E187" s="369"/>
    </row>
    <row r="188" spans="1:20" ht="15.95" customHeight="1" x14ac:dyDescent="0.25">
      <c r="B188" s="368" t="s">
        <v>387</v>
      </c>
      <c r="C188" s="369"/>
      <c r="D188" s="369"/>
      <c r="E188" s="369"/>
    </row>
    <row r="189" spans="1:20" ht="15.95" customHeight="1" x14ac:dyDescent="0.25">
      <c r="B189" s="368" t="s">
        <v>398</v>
      </c>
      <c r="C189" s="369"/>
      <c r="D189" s="369"/>
      <c r="E189" s="369"/>
    </row>
    <row r="190" spans="1:20" ht="15.95" customHeight="1" x14ac:dyDescent="0.25">
      <c r="B190" s="368" t="s">
        <v>399</v>
      </c>
      <c r="C190" s="369"/>
      <c r="D190" s="369"/>
      <c r="E190" s="369"/>
      <c r="N190" s="446" t="str">
        <f>N142</f>
        <v>NETI HERPITA, SP</v>
      </c>
      <c r="O190" s="446"/>
      <c r="P190" s="446"/>
      <c r="Q190" s="214"/>
    </row>
    <row r="191" spans="1:20" ht="15.95" customHeight="1" x14ac:dyDescent="0.25">
      <c r="B191" s="369"/>
      <c r="N191" s="453" t="str">
        <f>N143</f>
        <v>NIP. 19661002 199102 2 001</v>
      </c>
      <c r="O191" s="453"/>
      <c r="P191" s="453"/>
      <c r="Q191" s="213"/>
    </row>
    <row r="192" spans="1:20" ht="15.95" customHeight="1" x14ac:dyDescent="0.25">
      <c r="B192" s="369"/>
    </row>
    <row r="197" spans="1:20" ht="15.95" customHeight="1" x14ac:dyDescent="0.25">
      <c r="A197" s="436" t="s">
        <v>333</v>
      </c>
      <c r="B197" s="436"/>
      <c r="C197" s="436"/>
      <c r="D197" s="436"/>
      <c r="E197" s="436"/>
      <c r="F197" s="436"/>
      <c r="G197" s="436"/>
      <c r="H197" s="436"/>
      <c r="I197" s="436"/>
      <c r="J197" s="436"/>
      <c r="K197" s="436"/>
      <c r="L197" s="436"/>
      <c r="M197" s="436"/>
      <c r="N197" s="436"/>
      <c r="O197" s="436"/>
      <c r="P197" s="436"/>
      <c r="Q197" s="436"/>
      <c r="R197" s="436"/>
      <c r="S197" s="436"/>
      <c r="T197" s="436"/>
    </row>
    <row r="198" spans="1:20" ht="15.95" customHeight="1" x14ac:dyDescent="0.25">
      <c r="L198" s="190"/>
    </row>
    <row r="199" spans="1:20" ht="15.95" customHeight="1" x14ac:dyDescent="0.25">
      <c r="A199" s="420" t="s">
        <v>93</v>
      </c>
      <c r="B199" s="420"/>
      <c r="C199" s="420"/>
      <c r="D199" s="420"/>
      <c r="E199" s="420"/>
      <c r="F199" s="420"/>
      <c r="G199" s="420"/>
      <c r="H199" s="420"/>
      <c r="I199" s="420"/>
      <c r="J199" s="420"/>
      <c r="K199" s="420"/>
      <c r="L199" s="420"/>
      <c r="M199" s="420"/>
      <c r="N199" s="420"/>
      <c r="O199" s="420"/>
      <c r="P199" s="420"/>
      <c r="Q199" s="420"/>
      <c r="R199" s="420"/>
      <c r="S199" s="420"/>
      <c r="T199" s="420"/>
    </row>
    <row r="200" spans="1:20" ht="15.95" customHeight="1" x14ac:dyDescent="0.25">
      <c r="A200" s="420" t="s">
        <v>4</v>
      </c>
      <c r="B200" s="420"/>
      <c r="C200" s="420"/>
      <c r="D200" s="420"/>
      <c r="E200" s="420"/>
      <c r="F200" s="420"/>
      <c r="G200" s="420"/>
      <c r="H200" s="420"/>
      <c r="I200" s="420"/>
      <c r="J200" s="420"/>
      <c r="K200" s="420"/>
      <c r="L200" s="420"/>
      <c r="M200" s="420"/>
      <c r="N200" s="420"/>
      <c r="O200" s="420"/>
      <c r="P200" s="420"/>
      <c r="Q200" s="420"/>
      <c r="R200" s="420"/>
      <c r="S200" s="420"/>
      <c r="T200" s="420"/>
    </row>
    <row r="201" spans="1:20" ht="15.95" customHeight="1" x14ac:dyDescent="0.25">
      <c r="N201" s="178"/>
    </row>
    <row r="202" spans="1:20" ht="15.95" customHeight="1" x14ac:dyDescent="0.3">
      <c r="A202" s="437" t="s">
        <v>5</v>
      </c>
      <c r="B202" s="437"/>
      <c r="C202" s="193" t="s">
        <v>40</v>
      </c>
      <c r="D202" s="193"/>
      <c r="L202" s="173"/>
      <c r="N202" s="173"/>
      <c r="Q202" s="246" t="s">
        <v>42</v>
      </c>
      <c r="S202" s="16" t="str">
        <f>S153</f>
        <v>: 2023</v>
      </c>
    </row>
    <row r="203" spans="1:20" ht="15.95" customHeight="1" x14ac:dyDescent="0.3">
      <c r="A203" s="436" t="s">
        <v>6</v>
      </c>
      <c r="B203" s="436"/>
      <c r="C203" s="174" t="s">
        <v>99</v>
      </c>
      <c r="Q203" s="246" t="s">
        <v>43</v>
      </c>
      <c r="S203" s="16" t="s">
        <v>45</v>
      </c>
    </row>
    <row r="204" spans="1:20" ht="15.95" customHeight="1" x14ac:dyDescent="0.3">
      <c r="A204" s="436" t="s">
        <v>7</v>
      </c>
      <c r="B204" s="436"/>
      <c r="C204" s="174" t="s">
        <v>41</v>
      </c>
      <c r="Q204" s="246" t="s">
        <v>44</v>
      </c>
      <c r="S204" s="16" t="str">
        <f>S155</f>
        <v>: IV ( Empat )</v>
      </c>
    </row>
    <row r="206" spans="1:20" ht="15.95" customHeight="1" x14ac:dyDescent="0.25">
      <c r="A206" s="449" t="s">
        <v>8</v>
      </c>
      <c r="B206" s="449" t="s">
        <v>9</v>
      </c>
      <c r="C206" s="195" t="s">
        <v>10</v>
      </c>
      <c r="D206" s="438" t="s">
        <v>15</v>
      </c>
      <c r="E206" s="439"/>
      <c r="F206" s="439"/>
      <c r="G206" s="439"/>
      <c r="H206" s="439"/>
      <c r="I206" s="439"/>
      <c r="J206" s="439"/>
      <c r="K206" s="440"/>
      <c r="L206" s="454" t="s">
        <v>28</v>
      </c>
      <c r="M206" s="455"/>
      <c r="N206" s="454" t="s">
        <v>28</v>
      </c>
      <c r="O206" s="455"/>
      <c r="P206" s="195"/>
      <c r="Q206" s="382"/>
      <c r="R206" s="441" t="s">
        <v>35</v>
      </c>
      <c r="S206" s="447"/>
      <c r="T206" s="449" t="s">
        <v>39</v>
      </c>
    </row>
    <row r="207" spans="1:20" ht="15.95" customHeight="1" x14ac:dyDescent="0.3">
      <c r="A207" s="450"/>
      <c r="B207" s="450"/>
      <c r="C207" s="196" t="s">
        <v>11</v>
      </c>
      <c r="D207" s="441" t="s">
        <v>16</v>
      </c>
      <c r="E207" s="439"/>
      <c r="F207" s="439"/>
      <c r="G207" s="440"/>
      <c r="H207" s="438" t="s">
        <v>23</v>
      </c>
      <c r="I207" s="439"/>
      <c r="J207" s="439"/>
      <c r="K207" s="440"/>
      <c r="L207" s="442" t="s">
        <v>29</v>
      </c>
      <c r="M207" s="443"/>
      <c r="N207" s="442" t="s">
        <v>29</v>
      </c>
      <c r="O207" s="443"/>
      <c r="P207" s="196"/>
      <c r="Q207" s="26" t="s">
        <v>416</v>
      </c>
      <c r="R207" s="444" t="s">
        <v>36</v>
      </c>
      <c r="S207" s="445"/>
      <c r="T207" s="450"/>
    </row>
    <row r="208" spans="1:20" ht="15.95" customHeight="1" x14ac:dyDescent="0.3">
      <c r="A208" s="450"/>
      <c r="B208" s="450"/>
      <c r="C208" s="197" t="s">
        <v>12</v>
      </c>
      <c r="D208" s="198"/>
      <c r="E208" s="199"/>
      <c r="F208" s="198"/>
      <c r="G208" s="198"/>
      <c r="H208" s="198"/>
      <c r="I208" s="198"/>
      <c r="J208" s="198"/>
      <c r="K208" s="198"/>
      <c r="L208" s="441" t="s">
        <v>30</v>
      </c>
      <c r="M208" s="447"/>
      <c r="N208" s="441" t="s">
        <v>30</v>
      </c>
      <c r="O208" s="447"/>
      <c r="P208" s="196" t="s">
        <v>34</v>
      </c>
      <c r="Q208" s="24" t="s">
        <v>417</v>
      </c>
      <c r="R208" s="195"/>
      <c r="S208" s="195"/>
      <c r="T208" s="450"/>
    </row>
    <row r="209" spans="1:20" ht="15.95" customHeight="1" x14ac:dyDescent="0.3">
      <c r="A209" s="450"/>
      <c r="B209" s="450"/>
      <c r="C209" s="197" t="s">
        <v>13</v>
      </c>
      <c r="D209" s="196" t="s">
        <v>17</v>
      </c>
      <c r="E209" s="200" t="s">
        <v>17</v>
      </c>
      <c r="F209" s="196" t="s">
        <v>20</v>
      </c>
      <c r="G209" s="196" t="s">
        <v>22</v>
      </c>
      <c r="H209" s="196" t="s">
        <v>24</v>
      </c>
      <c r="I209" s="196" t="s">
        <v>25</v>
      </c>
      <c r="J209" s="196" t="s">
        <v>26</v>
      </c>
      <c r="K209" s="196" t="s">
        <v>22</v>
      </c>
      <c r="L209" s="444" t="s">
        <v>14</v>
      </c>
      <c r="M209" s="445"/>
      <c r="N209" s="444" t="s">
        <v>33</v>
      </c>
      <c r="O209" s="445"/>
      <c r="P209" s="196" t="s">
        <v>28</v>
      </c>
      <c r="Q209" s="24" t="s">
        <v>418</v>
      </c>
      <c r="R209" s="196" t="s">
        <v>37</v>
      </c>
      <c r="S209" s="196" t="s">
        <v>38</v>
      </c>
      <c r="T209" s="450"/>
    </row>
    <row r="210" spans="1:20" ht="15.95" customHeight="1" x14ac:dyDescent="0.25">
      <c r="A210" s="450"/>
      <c r="B210" s="450"/>
      <c r="C210" s="197" t="s">
        <v>14</v>
      </c>
      <c r="D210" s="196" t="s">
        <v>18</v>
      </c>
      <c r="E210" s="200" t="s">
        <v>19</v>
      </c>
      <c r="F210" s="196" t="s">
        <v>21</v>
      </c>
      <c r="G210" s="196"/>
      <c r="H210" s="196"/>
      <c r="I210" s="196"/>
      <c r="J210" s="196" t="s">
        <v>27</v>
      </c>
      <c r="K210" s="196"/>
      <c r="L210" s="195" t="s">
        <v>22</v>
      </c>
      <c r="M210" s="203" t="s">
        <v>31</v>
      </c>
      <c r="N210" s="195" t="s">
        <v>22</v>
      </c>
      <c r="O210" s="203" t="s">
        <v>31</v>
      </c>
      <c r="P210" s="196"/>
      <c r="Q210" s="196"/>
      <c r="R210" s="204"/>
      <c r="S210" s="204"/>
      <c r="T210" s="450"/>
    </row>
    <row r="211" spans="1:20" ht="15.95" customHeight="1" x14ac:dyDescent="0.25">
      <c r="A211" s="451"/>
      <c r="B211" s="451"/>
      <c r="C211" s="166"/>
      <c r="D211" s="205"/>
      <c r="E211" s="206"/>
      <c r="F211" s="205"/>
      <c r="G211" s="205"/>
      <c r="H211" s="205"/>
      <c r="I211" s="205"/>
      <c r="J211" s="205"/>
      <c r="K211" s="205"/>
      <c r="L211" s="207" t="s">
        <v>29</v>
      </c>
      <c r="M211" s="208" t="s">
        <v>32</v>
      </c>
      <c r="N211" s="207" t="s">
        <v>29</v>
      </c>
      <c r="O211" s="208" t="s">
        <v>32</v>
      </c>
      <c r="P211" s="209"/>
      <c r="Q211" s="209"/>
      <c r="R211" s="205"/>
      <c r="S211" s="205"/>
      <c r="T211" s="451"/>
    </row>
    <row r="212" spans="1:20" ht="15.95" customHeight="1" x14ac:dyDescent="0.25">
      <c r="A212" s="167">
        <v>1</v>
      </c>
      <c r="B212" s="167">
        <v>2</v>
      </c>
      <c r="C212" s="167">
        <v>3</v>
      </c>
      <c r="D212" s="167">
        <v>4</v>
      </c>
      <c r="E212" s="167">
        <v>5</v>
      </c>
      <c r="F212" s="167">
        <v>6</v>
      </c>
      <c r="G212" s="167" t="s">
        <v>0</v>
      </c>
      <c r="H212" s="167">
        <v>8</v>
      </c>
      <c r="I212" s="167">
        <v>9</v>
      </c>
      <c r="J212" s="167">
        <v>10</v>
      </c>
      <c r="K212" s="167" t="s">
        <v>1</v>
      </c>
      <c r="L212" s="167">
        <v>12</v>
      </c>
      <c r="M212" s="210">
        <v>13</v>
      </c>
      <c r="N212" s="167">
        <v>14</v>
      </c>
      <c r="O212" s="210">
        <v>15</v>
      </c>
      <c r="P212" s="167">
        <v>16</v>
      </c>
      <c r="Q212" s="167">
        <v>17</v>
      </c>
      <c r="R212" s="167">
        <v>18</v>
      </c>
      <c r="S212" s="167">
        <v>19</v>
      </c>
      <c r="T212" s="167">
        <v>20</v>
      </c>
    </row>
    <row r="213" spans="1:20" ht="15.95" customHeight="1" x14ac:dyDescent="0.25">
      <c r="A213" s="167"/>
      <c r="B213" s="168"/>
      <c r="C213" s="168"/>
      <c r="D213" s="168"/>
      <c r="E213" s="168"/>
      <c r="F213" s="168"/>
      <c r="G213" s="168"/>
      <c r="H213" s="168"/>
      <c r="I213" s="168"/>
      <c r="J213" s="168"/>
      <c r="K213" s="168"/>
      <c r="L213" s="168"/>
      <c r="M213" s="184"/>
      <c r="N213" s="168"/>
      <c r="O213" s="176"/>
      <c r="P213" s="167"/>
      <c r="Q213" s="167"/>
      <c r="R213" s="168"/>
      <c r="S213" s="168"/>
      <c r="T213" s="168"/>
    </row>
    <row r="214" spans="1:20" ht="15.95" customHeight="1" x14ac:dyDescent="0.25">
      <c r="A214" s="167">
        <v>1</v>
      </c>
      <c r="B214" s="168" t="s">
        <v>109</v>
      </c>
      <c r="C214" s="180">
        <f>CURUP!C18</f>
        <v>0</v>
      </c>
      <c r="D214" s="180">
        <f>CURUP!D18</f>
        <v>0</v>
      </c>
      <c r="E214" s="180">
        <f>CURUP!E18</f>
        <v>0</v>
      </c>
      <c r="F214" s="180">
        <f>CURUP!F18</f>
        <v>0</v>
      </c>
      <c r="G214" s="180">
        <f>CURUP!G18</f>
        <v>0</v>
      </c>
      <c r="H214" s="180">
        <f>CURUP!H18</f>
        <v>0</v>
      </c>
      <c r="I214" s="180">
        <f>CURUP!I18</f>
        <v>0</v>
      </c>
      <c r="J214" s="180">
        <f>CURUP!J18</f>
        <v>0</v>
      </c>
      <c r="K214" s="180">
        <f>CURUP!K18</f>
        <v>0</v>
      </c>
      <c r="L214" s="180">
        <f>CURUP!L18</f>
        <v>0</v>
      </c>
      <c r="M214" s="182">
        <f>CURUP!M18</f>
        <v>0</v>
      </c>
      <c r="N214" s="180">
        <f>CURUP!N18</f>
        <v>0</v>
      </c>
      <c r="O214" s="182">
        <f>CURUP!O18</f>
        <v>0</v>
      </c>
      <c r="P214" s="221" t="str">
        <f>CURUP!P18</f>
        <v>TBS</v>
      </c>
      <c r="Q214" s="221"/>
      <c r="R214" s="180">
        <f>CURUP!R18</f>
        <v>0</v>
      </c>
      <c r="S214" s="168"/>
      <c r="T214" s="168"/>
    </row>
    <row r="215" spans="1:20" ht="15.95" customHeight="1" x14ac:dyDescent="0.25">
      <c r="A215" s="167">
        <v>2</v>
      </c>
      <c r="B215" s="168" t="s">
        <v>110</v>
      </c>
      <c r="C215" s="222">
        <f>'CURUP SELATAN'!C18</f>
        <v>0</v>
      </c>
      <c r="D215" s="222">
        <f>'CURUP SELATAN'!D18</f>
        <v>0</v>
      </c>
      <c r="E215" s="222">
        <f>'CURUP SELATAN'!E18</f>
        <v>0</v>
      </c>
      <c r="F215" s="222">
        <f>'CURUP SELATAN'!F18</f>
        <v>0</v>
      </c>
      <c r="G215" s="222">
        <f>'CURUP SELATAN'!G18</f>
        <v>0</v>
      </c>
      <c r="H215" s="222">
        <f>'CURUP SELATAN'!H18</f>
        <v>0</v>
      </c>
      <c r="I215" s="222">
        <f>'CURUP SELATAN'!I18</f>
        <v>0</v>
      </c>
      <c r="J215" s="222">
        <f>'CURUP SELATAN'!J18</f>
        <v>0</v>
      </c>
      <c r="K215" s="222">
        <f>'CURUP SELATAN'!K18</f>
        <v>0</v>
      </c>
      <c r="L215" s="222">
        <f>'CURUP SELATAN'!L18</f>
        <v>0</v>
      </c>
      <c r="M215" s="232">
        <f>'CURUP SELATAN'!M18</f>
        <v>0</v>
      </c>
      <c r="N215" s="222">
        <f>'CURUP SELATAN'!N18</f>
        <v>0</v>
      </c>
      <c r="O215" s="176">
        <f>'CURUP SELATAN'!O18</f>
        <v>0</v>
      </c>
      <c r="P215" s="167" t="str">
        <f>'CURUP SELATAN'!P18</f>
        <v>TBS</v>
      </c>
      <c r="Q215" s="167"/>
      <c r="R215" s="223">
        <f>'CURUP SELATAN'!R18</f>
        <v>0</v>
      </c>
      <c r="S215" s="168"/>
      <c r="T215" s="168"/>
    </row>
    <row r="216" spans="1:20" ht="15.95" customHeight="1" x14ac:dyDescent="0.25">
      <c r="A216" s="167">
        <v>3</v>
      </c>
      <c r="B216" s="168" t="s">
        <v>111</v>
      </c>
      <c r="C216" s="180">
        <f>'CURUP UTARA'!C18</f>
        <v>0</v>
      </c>
      <c r="D216" s="180">
        <f>'CURUP UTARA'!D18</f>
        <v>0</v>
      </c>
      <c r="E216" s="180">
        <f>'CURUP UTARA'!E18</f>
        <v>0</v>
      </c>
      <c r="F216" s="180">
        <f>'CURUP UTARA'!F18</f>
        <v>0</v>
      </c>
      <c r="G216" s="180">
        <f>'CURUP UTARA'!G18</f>
        <v>0</v>
      </c>
      <c r="H216" s="180">
        <f>'CURUP UTARA'!H18</f>
        <v>0</v>
      </c>
      <c r="I216" s="180">
        <f>'CURUP UTARA'!I18</f>
        <v>0</v>
      </c>
      <c r="J216" s="180">
        <f>'CURUP UTARA'!J18</f>
        <v>0</v>
      </c>
      <c r="K216" s="180">
        <f>'CURUP UTARA'!K18</f>
        <v>0</v>
      </c>
      <c r="L216" s="180">
        <f>'CURUP UTARA'!L18</f>
        <v>0</v>
      </c>
      <c r="M216" s="182">
        <f>'CURUP UTARA'!M18</f>
        <v>0</v>
      </c>
      <c r="N216" s="180" t="s">
        <v>309</v>
      </c>
      <c r="O216" s="182">
        <f>'CURUP UTARA'!O18</f>
        <v>0</v>
      </c>
      <c r="P216" s="167" t="str">
        <f>'CURUP UTARA'!P18</f>
        <v>TBS</v>
      </c>
      <c r="Q216" s="167"/>
      <c r="R216" s="222">
        <f>'CURUP UTARA'!R18</f>
        <v>0</v>
      </c>
      <c r="S216" s="168"/>
      <c r="T216" s="168"/>
    </row>
    <row r="217" spans="1:20" s="286" customFormat="1" ht="15.95" customHeight="1" x14ac:dyDescent="0.25">
      <c r="A217" s="210">
        <v>4</v>
      </c>
      <c r="B217" s="184" t="s">
        <v>112</v>
      </c>
      <c r="C217" s="182">
        <f>'CURUP TIMUR'!C18</f>
        <v>0</v>
      </c>
      <c r="D217" s="182">
        <f>'CURUP TIMUR'!D18</f>
        <v>0</v>
      </c>
      <c r="E217" s="182">
        <f>'CURUP TIMUR'!E18</f>
        <v>0</v>
      </c>
      <c r="F217" s="182">
        <f>'CURUP TIMUR'!F18</f>
        <v>0</v>
      </c>
      <c r="G217" s="182">
        <f>'CURUP TIMUR'!G18</f>
        <v>0</v>
      </c>
      <c r="H217" s="182">
        <f>'CURUP TIMUR'!H18</f>
        <v>0</v>
      </c>
      <c r="I217" s="182">
        <f>'CURUP TIMUR'!I18</f>
        <v>0</v>
      </c>
      <c r="J217" s="182">
        <f>'CURUP TIMUR'!J18</f>
        <v>0</v>
      </c>
      <c r="K217" s="182">
        <f>'CURUP TIMUR'!K18</f>
        <v>0</v>
      </c>
      <c r="L217" s="182">
        <f>'CURUP TIMUR'!L18</f>
        <v>0</v>
      </c>
      <c r="M217" s="182">
        <f>'CURUP TIMUR'!M18</f>
        <v>0</v>
      </c>
      <c r="N217" s="182">
        <f>'CURUP TIMUR'!N18</f>
        <v>0</v>
      </c>
      <c r="O217" s="231">
        <f>'CURUP TIMUR'!O18</f>
        <v>0</v>
      </c>
      <c r="P217" s="210" t="str">
        <f>'CURUP TIMUR'!P18</f>
        <v>TBS</v>
      </c>
      <c r="Q217" s="210"/>
      <c r="R217" s="182">
        <f>'CURUP TIMUR'!R18</f>
        <v>0</v>
      </c>
      <c r="S217" s="285"/>
      <c r="T217" s="285"/>
    </row>
    <row r="218" spans="1:20" ht="15.95" customHeight="1" x14ac:dyDescent="0.25">
      <c r="A218" s="167">
        <v>5</v>
      </c>
      <c r="B218" s="168" t="s">
        <v>113</v>
      </c>
      <c r="C218" s="180">
        <f>'CURUP TENGAH'!C18</f>
        <v>0</v>
      </c>
      <c r="D218" s="180">
        <f>'CURUP TENGAH'!D18</f>
        <v>0</v>
      </c>
      <c r="E218" s="180">
        <f>'CURUP TENGAH'!E18</f>
        <v>0</v>
      </c>
      <c r="F218" s="180">
        <f>'CURUP TENGAH'!F18</f>
        <v>0</v>
      </c>
      <c r="G218" s="180">
        <f>'CURUP TENGAH'!G18</f>
        <v>0</v>
      </c>
      <c r="H218" s="180">
        <f>'CURUP TENGAH'!H18</f>
        <v>0</v>
      </c>
      <c r="I218" s="180">
        <f>'CURUP TENGAH'!I18</f>
        <v>0</v>
      </c>
      <c r="J218" s="180">
        <f>'CURUP TENGAH'!J18</f>
        <v>0</v>
      </c>
      <c r="K218" s="180">
        <f>'CURUP TENGAH'!K18</f>
        <v>0</v>
      </c>
      <c r="L218" s="180">
        <f>'CURUP TENGAH'!L18</f>
        <v>0</v>
      </c>
      <c r="M218" s="182">
        <f>'CURUP TENGAH'!M18</f>
        <v>0</v>
      </c>
      <c r="N218" s="180">
        <f>'CURUP TENGAH'!N18</f>
        <v>0</v>
      </c>
      <c r="O218" s="182">
        <f>'CURUP TENGAH'!O18</f>
        <v>0</v>
      </c>
      <c r="P218" s="167" t="str">
        <f>'CURUP TENGAH'!P18</f>
        <v>TBS</v>
      </c>
      <c r="Q218" s="167"/>
      <c r="R218" s="180">
        <f>'CURUP TENGAH'!R18</f>
        <v>0</v>
      </c>
      <c r="S218" s="168"/>
      <c r="T218" s="168"/>
    </row>
    <row r="219" spans="1:20" ht="15.95" customHeight="1" x14ac:dyDescent="0.25">
      <c r="A219" s="167">
        <v>6</v>
      </c>
      <c r="B219" s="168" t="s">
        <v>114</v>
      </c>
      <c r="C219" s="180">
        <f>'SELUPU REJANG'!C18</f>
        <v>0</v>
      </c>
      <c r="D219" s="180">
        <f>'SELUPU REJANG'!D18</f>
        <v>0</v>
      </c>
      <c r="E219" s="180">
        <f>'SELUPU REJANG'!E18</f>
        <v>0</v>
      </c>
      <c r="F219" s="180">
        <f>'SELUPU REJANG'!F18</f>
        <v>0</v>
      </c>
      <c r="G219" s="180">
        <f>'SELUPU REJANG'!G18</f>
        <v>0</v>
      </c>
      <c r="H219" s="180">
        <f>'SELUPU REJANG'!H18</f>
        <v>0</v>
      </c>
      <c r="I219" s="180">
        <f>'SELUPU REJANG'!I18</f>
        <v>0</v>
      </c>
      <c r="J219" s="180">
        <f>'SELUPU REJANG'!J18</f>
        <v>0</v>
      </c>
      <c r="K219" s="180"/>
      <c r="L219" s="180">
        <f>'BERMANI ULU'!L18</f>
        <v>0</v>
      </c>
      <c r="M219" s="182">
        <f>'BERMANI ULU'!M18</f>
        <v>0</v>
      </c>
      <c r="N219" s="180">
        <f>'BERMANI ULU'!N18</f>
        <v>0</v>
      </c>
      <c r="O219" s="182">
        <f>'BERMANI ULU'!O18</f>
        <v>0</v>
      </c>
      <c r="P219" s="167" t="str">
        <f>'BERMANI ULU'!P18</f>
        <v>TBS</v>
      </c>
      <c r="Q219" s="167"/>
      <c r="R219" s="180"/>
      <c r="S219" s="168"/>
      <c r="T219" s="168"/>
    </row>
    <row r="220" spans="1:20" ht="15.95" customHeight="1" x14ac:dyDescent="0.25">
      <c r="A220" s="167">
        <v>7</v>
      </c>
      <c r="B220" s="168" t="s">
        <v>115</v>
      </c>
      <c r="C220" s="180">
        <f>'BERMANI ULU'!C18</f>
        <v>5</v>
      </c>
      <c r="D220" s="180">
        <f>'BERMANI ULU'!D18</f>
        <v>0</v>
      </c>
      <c r="E220" s="180">
        <f>'BERMANI ULU'!E18</f>
        <v>0</v>
      </c>
      <c r="F220" s="180">
        <f>'BERMANI ULU'!F18</f>
        <v>0</v>
      </c>
      <c r="G220" s="180">
        <f>'BERMANI ULU'!G18</f>
        <v>5</v>
      </c>
      <c r="H220" s="180">
        <f>'BERMANI ULU'!H18</f>
        <v>5</v>
      </c>
      <c r="I220" s="180">
        <f>'BERMANI ULU'!I18</f>
        <v>0</v>
      </c>
      <c r="J220" s="180">
        <f>'BERMANI ULU'!J18</f>
        <v>0</v>
      </c>
      <c r="K220" s="180">
        <f>'BERMANI ULU'!K18</f>
        <v>5</v>
      </c>
      <c r="L220" s="180">
        <f>'BERMANI ULU'!L18</f>
        <v>0</v>
      </c>
      <c r="M220" s="182">
        <f>'BERMANI ULU'!M18</f>
        <v>0</v>
      </c>
      <c r="N220" s="180">
        <f>'BERMANI ULU'!N18</f>
        <v>0</v>
      </c>
      <c r="O220" s="182">
        <f>'BERMANI ULU'!O18</f>
        <v>0</v>
      </c>
      <c r="P220" s="167" t="str">
        <f>'BERMANI ULU'!P18</f>
        <v>TBS</v>
      </c>
      <c r="Q220" s="167"/>
      <c r="R220" s="180">
        <f>'BERMANI ULU'!R18</f>
        <v>1</v>
      </c>
      <c r="S220" s="168"/>
      <c r="T220" s="168"/>
    </row>
    <row r="221" spans="1:20" ht="15.95" customHeight="1" x14ac:dyDescent="0.25">
      <c r="A221" s="167">
        <v>8</v>
      </c>
      <c r="B221" s="168" t="s">
        <v>116</v>
      </c>
      <c r="C221" s="180">
        <f>BUR!C18</f>
        <v>10</v>
      </c>
      <c r="D221" s="180">
        <f>BUR!D18</f>
        <v>0</v>
      </c>
      <c r="E221" s="180">
        <f>BUR!E18</f>
        <v>0</v>
      </c>
      <c r="F221" s="180">
        <f>BUR!F18</f>
        <v>0</v>
      </c>
      <c r="G221" s="168">
        <f>BUR!G18</f>
        <v>10</v>
      </c>
      <c r="H221" s="168">
        <f>BUR!H18</f>
        <v>0</v>
      </c>
      <c r="I221" s="168">
        <f>BUR!I18</f>
        <v>10</v>
      </c>
      <c r="J221" s="180">
        <f>BUR!J18</f>
        <v>0</v>
      </c>
      <c r="K221" s="168">
        <f>BUR!K18</f>
        <v>10</v>
      </c>
      <c r="L221" s="169">
        <f>BUR!L18</f>
        <v>41500</v>
      </c>
      <c r="M221" s="176">
        <f>BUR!M18</f>
        <v>4150</v>
      </c>
      <c r="N221" s="169">
        <f>BUR!N18</f>
        <v>45000</v>
      </c>
      <c r="O221" s="176">
        <f>BUR!O18</f>
        <v>4500</v>
      </c>
      <c r="P221" s="167" t="str">
        <f>BUR!P18</f>
        <v>TBS</v>
      </c>
      <c r="Q221" s="167">
        <f>BUR!Q18</f>
        <v>1100</v>
      </c>
      <c r="R221" s="216">
        <f>BUR!R18</f>
        <v>8</v>
      </c>
      <c r="S221" s="168"/>
      <c r="T221" s="168"/>
    </row>
    <row r="222" spans="1:20" ht="15.95" customHeight="1" x14ac:dyDescent="0.25">
      <c r="A222" s="167">
        <v>9</v>
      </c>
      <c r="B222" s="168" t="s">
        <v>117</v>
      </c>
      <c r="C222" s="180">
        <f>'SINDANG KELINGI'!C18</f>
        <v>0</v>
      </c>
      <c r="D222" s="180">
        <f>'SINDANG KELINGI'!D18</f>
        <v>0</v>
      </c>
      <c r="E222" s="180">
        <f>'SINDANG KELINGI'!E18</f>
        <v>0</v>
      </c>
      <c r="F222" s="180">
        <f>'SINDANG KELINGI'!F18</f>
        <v>0</v>
      </c>
      <c r="G222" s="180">
        <f>'SINDANG KELINGI'!G18</f>
        <v>0</v>
      </c>
      <c r="H222" s="180">
        <f>'SINDANG KELINGI'!H18</f>
        <v>0</v>
      </c>
      <c r="I222" s="180">
        <f>'SINDANG KELINGI'!I18</f>
        <v>0</v>
      </c>
      <c r="J222" s="180">
        <f>'SINDANG KELINGI'!J18</f>
        <v>0</v>
      </c>
      <c r="K222" s="180">
        <f>'SINDANG KELINGI'!K18</f>
        <v>0</v>
      </c>
      <c r="L222" s="180">
        <f>'SINDANG KELINGI'!L18</f>
        <v>0</v>
      </c>
      <c r="M222" s="182">
        <f>'SINDANG KELINGI'!M18</f>
        <v>0</v>
      </c>
      <c r="N222" s="180">
        <f>'SINDANG KELINGI'!N18</f>
        <v>0</v>
      </c>
      <c r="O222" s="182">
        <f>'SINDANG KELINGI'!O18</f>
        <v>0</v>
      </c>
      <c r="P222" s="167" t="str">
        <f>'SINDANG KELINGI'!P18</f>
        <v>TBS</v>
      </c>
      <c r="Q222" s="167"/>
      <c r="R222" s="180">
        <f>'SINDANG KELINGI'!R18</f>
        <v>0</v>
      </c>
      <c r="S222" s="168"/>
      <c r="T222" s="168"/>
    </row>
    <row r="223" spans="1:20" ht="15.95" customHeight="1" x14ac:dyDescent="0.25">
      <c r="A223" s="167">
        <v>10</v>
      </c>
      <c r="B223" s="168" t="s">
        <v>118</v>
      </c>
      <c r="C223" s="180">
        <f>'SINDANG DATARAN '!C18</f>
        <v>0</v>
      </c>
      <c r="D223" s="180">
        <f>'SINDANG DATARAN '!D18</f>
        <v>0</v>
      </c>
      <c r="E223" s="180">
        <f>'SINDANG DATARAN '!E18</f>
        <v>0</v>
      </c>
      <c r="F223" s="180">
        <f>'SINDANG DATARAN '!F18</f>
        <v>0</v>
      </c>
      <c r="G223" s="180">
        <f>'SINDANG DATARAN '!G18</f>
        <v>0</v>
      </c>
      <c r="H223" s="168"/>
      <c r="I223" s="180">
        <f>'SINDANG DATARAN '!H18</f>
        <v>0</v>
      </c>
      <c r="J223" s="180">
        <f>'SINDANG KELINGI'!J18</f>
        <v>0</v>
      </c>
      <c r="K223" s="180">
        <f>'SINDANG DATARAN '!K18</f>
        <v>0</v>
      </c>
      <c r="L223" s="180">
        <f>'SINDANG DATARAN '!L18</f>
        <v>0</v>
      </c>
      <c r="M223" s="182">
        <f>'SINDANG DATARAN '!M18</f>
        <v>0</v>
      </c>
      <c r="N223" s="180">
        <f>'SINDANG DATARAN '!N18</f>
        <v>0</v>
      </c>
      <c r="O223" s="182">
        <f>'SINDANG DATARAN '!O18</f>
        <v>0</v>
      </c>
      <c r="P223" s="167" t="str">
        <f>'SINDANG DATARAN '!P18</f>
        <v>TBS</v>
      </c>
      <c r="Q223" s="167"/>
      <c r="R223" s="180">
        <f>'SINDANG DATARAN '!R18</f>
        <v>0</v>
      </c>
      <c r="S223" s="168"/>
      <c r="T223" s="168"/>
    </row>
    <row r="224" spans="1:20" ht="15.95" customHeight="1" x14ac:dyDescent="0.25">
      <c r="A224" s="167">
        <v>11</v>
      </c>
      <c r="B224" s="168" t="s">
        <v>119</v>
      </c>
      <c r="C224" s="168">
        <f>'SINDANG BELITI ULU'!C18</f>
        <v>108</v>
      </c>
      <c r="D224" s="180">
        <f>'SINDANG BELITI ULU'!D18</f>
        <v>0</v>
      </c>
      <c r="E224" s="180">
        <f>'SINDANG BELITI ULU'!E18</f>
        <v>0</v>
      </c>
      <c r="F224" s="180">
        <f>'SINDANG BELITI ULU'!F18</f>
        <v>0</v>
      </c>
      <c r="G224" s="168">
        <f>'SINDANG BELITI ULU'!G18</f>
        <v>108</v>
      </c>
      <c r="H224" s="168">
        <f>'SINDANG BELITI ULU'!H18</f>
        <v>103</v>
      </c>
      <c r="I224" s="168">
        <f>'SINDANG BELITI ULU'!I18</f>
        <v>5</v>
      </c>
      <c r="J224" s="180">
        <f>'SINDANG BELITI ULU'!J18</f>
        <v>0</v>
      </c>
      <c r="K224" s="168">
        <f>'SINDANG BELITI ULU'!K18</f>
        <v>108</v>
      </c>
      <c r="L224" s="168">
        <f>'SINDANG BELITI ULU'!L18</f>
        <v>20000</v>
      </c>
      <c r="M224" s="184">
        <f>'SINDANG BELITI ULU'!M18</f>
        <v>4000</v>
      </c>
      <c r="N224" s="168">
        <f>'SINDANG BELITI ULU'!N18</f>
        <v>20000</v>
      </c>
      <c r="O224" s="184">
        <f>'SINDANG BELITI ULU'!O18</f>
        <v>4000</v>
      </c>
      <c r="P224" s="167" t="str">
        <f>'SINDANG BELITI ULU'!P18</f>
        <v>TBS</v>
      </c>
      <c r="Q224" s="167">
        <f>'SINDANG BELITI ULU'!Q18</f>
        <v>1300</v>
      </c>
      <c r="R224" s="216">
        <f>'SINDANG BELITI ULU'!R18</f>
        <v>66</v>
      </c>
      <c r="S224" s="168"/>
      <c r="T224" s="168"/>
    </row>
    <row r="225" spans="1:20" ht="15.95" customHeight="1" x14ac:dyDescent="0.25">
      <c r="A225" s="167">
        <v>12</v>
      </c>
      <c r="B225" s="168" t="s">
        <v>120</v>
      </c>
      <c r="C225" s="168">
        <f>BINDURIANG!C18</f>
        <v>15</v>
      </c>
      <c r="D225" s="180">
        <f>BINDURIANG!D18</f>
        <v>0</v>
      </c>
      <c r="E225" s="168">
        <f>BINDURIANG!E18</f>
        <v>0</v>
      </c>
      <c r="F225" s="180">
        <f>BINDURIANG!F18</f>
        <v>0</v>
      </c>
      <c r="G225" s="168">
        <f>BINDURIANG!G18</f>
        <v>15</v>
      </c>
      <c r="H225" s="168">
        <f>BINDURIANG!H18</f>
        <v>5</v>
      </c>
      <c r="I225" s="168">
        <f>BINDURIANG!I18</f>
        <v>10</v>
      </c>
      <c r="J225" s="168">
        <f>BINDURIANG!J18</f>
        <v>0</v>
      </c>
      <c r="K225" s="168">
        <f>BINDURIANG!K18</f>
        <v>15</v>
      </c>
      <c r="L225" s="169">
        <f>BINDURIANG!L18</f>
        <v>40000</v>
      </c>
      <c r="M225" s="176">
        <f>BINDURIANG!M18</f>
        <v>4000</v>
      </c>
      <c r="N225" s="169">
        <f>BINDURIANG!N18</f>
        <v>43000</v>
      </c>
      <c r="O225" s="176">
        <f>BINDURIANG!O18</f>
        <v>4250</v>
      </c>
      <c r="P225" s="167" t="str">
        <f>BINDURIANG!P18</f>
        <v>TBS</v>
      </c>
      <c r="Q225" s="167">
        <f>BINDURIANG!Q18</f>
        <v>1000</v>
      </c>
      <c r="R225" s="216">
        <f>BINDURIANG!R18</f>
        <v>14</v>
      </c>
      <c r="S225" s="168"/>
      <c r="T225" s="168"/>
    </row>
    <row r="226" spans="1:20" ht="15.95" customHeight="1" x14ac:dyDescent="0.25">
      <c r="A226" s="167">
        <v>13</v>
      </c>
      <c r="B226" s="168" t="s">
        <v>121</v>
      </c>
      <c r="C226" s="168">
        <f>'PUT '!C18</f>
        <v>591</v>
      </c>
      <c r="D226" s="180">
        <f>'PUT '!D18</f>
        <v>0</v>
      </c>
      <c r="E226" s="180">
        <f>'PUT '!E18</f>
        <v>28</v>
      </c>
      <c r="F226" s="180">
        <f>'PUT '!F18</f>
        <v>0</v>
      </c>
      <c r="G226" s="168">
        <f>'PUT '!G18</f>
        <v>619</v>
      </c>
      <c r="H226" s="168">
        <f>'PUT '!H18</f>
        <v>365</v>
      </c>
      <c r="I226" s="168">
        <f>'PUT '!I18</f>
        <v>254</v>
      </c>
      <c r="J226" s="249">
        <f>'PUT '!J18</f>
        <v>0</v>
      </c>
      <c r="K226" s="168">
        <f>'PUT '!K18</f>
        <v>619</v>
      </c>
      <c r="L226" s="169">
        <f>'PUT '!L18</f>
        <v>855600</v>
      </c>
      <c r="M226" s="176">
        <f>'PUT '!M18</f>
        <v>3407.6923076923076</v>
      </c>
      <c r="N226" s="169">
        <f>'PUT '!N18</f>
        <v>1080100</v>
      </c>
      <c r="O226" s="176">
        <f>'PUT '!O18</f>
        <v>4238.4615384615381</v>
      </c>
      <c r="P226" s="167" t="str">
        <f>'PUT '!P18</f>
        <v>TBS</v>
      </c>
      <c r="Q226" s="167">
        <f>'PUT '!Q18</f>
        <v>1400</v>
      </c>
      <c r="R226" s="216">
        <f>'PUT '!R18</f>
        <v>309</v>
      </c>
      <c r="S226" s="168"/>
      <c r="T226" s="168"/>
    </row>
    <row r="227" spans="1:20" ht="15.95" customHeight="1" x14ac:dyDescent="0.25">
      <c r="A227" s="167">
        <v>14</v>
      </c>
      <c r="B227" s="168" t="s">
        <v>288</v>
      </c>
      <c r="C227" s="168">
        <f>'SINDANG BELITI ILIR'!C18</f>
        <v>134</v>
      </c>
      <c r="D227" s="180">
        <f>'SINDANG BELITI ILIR'!D18</f>
        <v>0</v>
      </c>
      <c r="E227" s="168">
        <f>'SINDANG BELITI ILIR'!E18</f>
        <v>25</v>
      </c>
      <c r="F227" s="180">
        <f>'SINDANG BELITI ILIR'!F18</f>
        <v>0</v>
      </c>
      <c r="G227" s="168">
        <f>'SINDANG BELITI ILIR'!G18</f>
        <v>159</v>
      </c>
      <c r="H227" s="168">
        <f>'SINDANG BELITI ILIR'!H18</f>
        <v>102</v>
      </c>
      <c r="I227" s="168">
        <f>'SINDANG BELITI ILIR'!I18</f>
        <v>57</v>
      </c>
      <c r="J227" s="168">
        <f>'SINDANG BELITI ILIR'!J18</f>
        <v>0</v>
      </c>
      <c r="K227" s="168">
        <f>'SINDANG BELITI ILIR'!K18</f>
        <v>159</v>
      </c>
      <c r="L227" s="169">
        <f>'SINDANG BELITI ILIR'!L18</f>
        <v>186400</v>
      </c>
      <c r="M227" s="236">
        <f>'SINDANG BELITI ILIR'!M18</f>
        <v>3366.6666666666665</v>
      </c>
      <c r="N227" s="169">
        <f>'SINDANG BELITI ILIR'!N18</f>
        <v>217600</v>
      </c>
      <c r="O227" s="236">
        <f>'SINDANG BELITI ILIR'!O18</f>
        <v>3833.3333333333335</v>
      </c>
      <c r="P227" s="167" t="str">
        <f>'SINDANG BELITI ILIR'!P18</f>
        <v>TBS</v>
      </c>
      <c r="Q227" s="167">
        <f>'SINDANG BELITI ILIR'!Q18</f>
        <v>1400</v>
      </c>
      <c r="R227" s="168">
        <f>'SINDANG BELITI ILIR'!R18</f>
        <v>103</v>
      </c>
      <c r="S227" s="168"/>
      <c r="T227" s="168"/>
    </row>
    <row r="228" spans="1:20" ht="15.95" customHeight="1" x14ac:dyDescent="0.25">
      <c r="A228" s="167">
        <v>15</v>
      </c>
      <c r="B228" s="168" t="s">
        <v>269</v>
      </c>
      <c r="C228" s="168">
        <f>'KOTA PADANG'!C18</f>
        <v>105</v>
      </c>
      <c r="D228" s="180">
        <f>'KOTA PADANG'!D18</f>
        <v>0</v>
      </c>
      <c r="E228" s="180">
        <f>'KOTA PADANG'!E18</f>
        <v>50</v>
      </c>
      <c r="F228" s="180">
        <f>'KOTA PADANG'!F18</f>
        <v>0</v>
      </c>
      <c r="G228" s="168">
        <f>'KOTA PADANG'!G18</f>
        <v>155</v>
      </c>
      <c r="H228" s="168">
        <f>'KOTA PADANG'!H18</f>
        <v>80</v>
      </c>
      <c r="I228" s="168">
        <f>'KOTA PADANG'!I18</f>
        <v>75</v>
      </c>
      <c r="J228" s="180">
        <f>'KOTA PADANG'!J18</f>
        <v>0</v>
      </c>
      <c r="K228" s="168">
        <f>'KOTA PADANG'!K18</f>
        <v>155</v>
      </c>
      <c r="L228" s="169">
        <f>'KOTA PADANG'!L18</f>
        <v>301600</v>
      </c>
      <c r="M228" s="176">
        <f>'KOTA PADANG'!M18</f>
        <v>4025</v>
      </c>
      <c r="N228" s="169">
        <f>'KOTA PADANG'!N18</f>
        <v>324500</v>
      </c>
      <c r="O228" s="176">
        <f>'KOTA PADANG'!O18</f>
        <v>4287.5</v>
      </c>
      <c r="P228" s="167" t="str">
        <f>'KOTA PADANG'!P18</f>
        <v>TBS</v>
      </c>
      <c r="Q228" s="167">
        <f>'KOTA PADANG'!Q18</f>
        <v>1400</v>
      </c>
      <c r="R228" s="216">
        <f>'KOTA PADANG'!R18</f>
        <v>66</v>
      </c>
      <c r="S228" s="168"/>
      <c r="T228" s="168"/>
    </row>
    <row r="229" spans="1:20" ht="15.95" customHeight="1" x14ac:dyDescent="0.25">
      <c r="A229" s="167"/>
      <c r="B229" s="168"/>
      <c r="C229" s="168"/>
      <c r="D229" s="168"/>
      <c r="E229" s="168"/>
      <c r="F229" s="168"/>
      <c r="G229" s="168"/>
      <c r="H229" s="168"/>
      <c r="I229" s="168"/>
      <c r="J229" s="168"/>
      <c r="K229" s="168"/>
      <c r="L229" s="168"/>
      <c r="M229" s="184"/>
      <c r="N229" s="168"/>
      <c r="O229" s="184"/>
      <c r="P229" s="167"/>
      <c r="Q229" s="167"/>
      <c r="R229" s="168"/>
      <c r="S229" s="168"/>
      <c r="T229" s="168"/>
    </row>
    <row r="230" spans="1:20" ht="15.95" customHeight="1" x14ac:dyDescent="0.25">
      <c r="A230" s="167"/>
      <c r="B230" s="187" t="s">
        <v>3</v>
      </c>
      <c r="C230" s="180">
        <f t="shared" ref="C230:L230" si="17">SUM(C214:C229)</f>
        <v>968</v>
      </c>
      <c r="D230" s="180">
        <f t="shared" si="17"/>
        <v>0</v>
      </c>
      <c r="E230" s="180">
        <f t="shared" si="17"/>
        <v>103</v>
      </c>
      <c r="F230" s="180">
        <f t="shared" si="17"/>
        <v>0</v>
      </c>
      <c r="G230" s="182">
        <f>SUM(G214:G229)</f>
        <v>1071</v>
      </c>
      <c r="H230" s="182">
        <f>SUM(H214:H229)</f>
        <v>660</v>
      </c>
      <c r="I230" s="182">
        <f>SUM(I214:I229)</f>
        <v>411</v>
      </c>
      <c r="J230" s="182">
        <f t="shared" si="17"/>
        <v>0</v>
      </c>
      <c r="K230" s="182">
        <f>SUM(K214:K228)</f>
        <v>1071</v>
      </c>
      <c r="L230" s="182">
        <f t="shared" si="17"/>
        <v>1445100</v>
      </c>
      <c r="M230" s="297">
        <f>SUM(M221:M228)/6</f>
        <v>3824.8931623931626</v>
      </c>
      <c r="N230" s="182">
        <f>SUM(N214:N229)</f>
        <v>1730200</v>
      </c>
      <c r="O230" s="297">
        <f>SUM(O221:O229)/6</f>
        <v>4184.8824786324785</v>
      </c>
      <c r="P230" s="167" t="s">
        <v>63</v>
      </c>
      <c r="Q230" s="238">
        <f>SUM(Q221:Q228)/6</f>
        <v>1266.6666666666667</v>
      </c>
      <c r="R230" s="180">
        <f>SUM(R214:R229)</f>
        <v>567</v>
      </c>
      <c r="S230" s="168"/>
      <c r="T230" s="168"/>
    </row>
    <row r="232" spans="1:20" ht="15.95" customHeight="1" x14ac:dyDescent="0.25">
      <c r="A232" s="436" t="s">
        <v>46</v>
      </c>
      <c r="B232" s="436"/>
      <c r="C232" s="436"/>
      <c r="I232" s="259"/>
      <c r="K232" s="259"/>
      <c r="L232" s="259"/>
      <c r="M232" s="296"/>
      <c r="N232" s="173"/>
    </row>
    <row r="233" spans="1:20" ht="15.95" customHeight="1" x14ac:dyDescent="0.25">
      <c r="K233" s="259"/>
      <c r="N233" s="453" t="str">
        <f>N185</f>
        <v>Curup, 31 Desember 2023</v>
      </c>
      <c r="O233" s="453"/>
      <c r="P233" s="453"/>
      <c r="Q233" s="213"/>
    </row>
    <row r="234" spans="1:20" ht="15.95" customHeight="1" x14ac:dyDescent="0.25">
      <c r="B234" s="358" t="s">
        <v>371</v>
      </c>
      <c r="C234" s="369"/>
      <c r="D234" s="369"/>
      <c r="E234" s="369"/>
      <c r="F234" s="369"/>
      <c r="J234" s="259"/>
      <c r="L234" s="259"/>
      <c r="N234" s="453" t="s">
        <v>292</v>
      </c>
      <c r="O234" s="453"/>
      <c r="P234" s="453"/>
      <c r="Q234" s="213"/>
    </row>
    <row r="235" spans="1:20" ht="15.95" customHeight="1" x14ac:dyDescent="0.25">
      <c r="B235" s="358" t="s">
        <v>475</v>
      </c>
      <c r="C235" s="369"/>
      <c r="D235" s="369"/>
      <c r="E235" s="369"/>
      <c r="F235" s="369"/>
    </row>
    <row r="238" spans="1:20" ht="15.95" customHeight="1" x14ac:dyDescent="0.25">
      <c r="N238" s="446" t="str">
        <f>N190</f>
        <v>NETI HERPITA, SP</v>
      </c>
      <c r="O238" s="446"/>
      <c r="P238" s="446"/>
      <c r="Q238" s="214"/>
    </row>
    <row r="239" spans="1:20" ht="15.95" customHeight="1" x14ac:dyDescent="0.25">
      <c r="N239" s="453" t="str">
        <f>N191</f>
        <v>NIP. 19661002 199102 2 001</v>
      </c>
      <c r="O239" s="453"/>
      <c r="P239" s="453"/>
      <c r="Q239" s="213"/>
    </row>
    <row r="246" spans="1:20" ht="15.95" customHeight="1" x14ac:dyDescent="0.25">
      <c r="A246" s="436" t="s">
        <v>333</v>
      </c>
      <c r="B246" s="436"/>
      <c r="C246" s="436"/>
      <c r="D246" s="436"/>
      <c r="E246" s="436"/>
      <c r="F246" s="436"/>
      <c r="G246" s="436"/>
      <c r="H246" s="436"/>
      <c r="I246" s="436"/>
      <c r="J246" s="436"/>
      <c r="K246" s="436"/>
      <c r="L246" s="436"/>
      <c r="M246" s="436"/>
      <c r="N246" s="436"/>
      <c r="O246" s="436"/>
      <c r="P246" s="436"/>
      <c r="Q246" s="436"/>
      <c r="R246" s="436"/>
      <c r="S246" s="436"/>
      <c r="T246" s="436"/>
    </row>
    <row r="247" spans="1:20" ht="15.95" customHeight="1" x14ac:dyDescent="0.25">
      <c r="L247" s="190"/>
    </row>
    <row r="248" spans="1:20" ht="15.95" customHeight="1" x14ac:dyDescent="0.25">
      <c r="A248" s="420" t="s">
        <v>93</v>
      </c>
      <c r="B248" s="420"/>
      <c r="C248" s="420"/>
      <c r="D248" s="420"/>
      <c r="E248" s="420"/>
      <c r="F248" s="420"/>
      <c r="G248" s="420"/>
      <c r="H248" s="420"/>
      <c r="I248" s="420"/>
      <c r="J248" s="420"/>
      <c r="K248" s="420"/>
      <c r="L248" s="420"/>
      <c r="M248" s="420"/>
      <c r="N248" s="420"/>
      <c r="O248" s="420"/>
      <c r="P248" s="420"/>
      <c r="Q248" s="420"/>
      <c r="R248" s="420"/>
      <c r="S248" s="420"/>
      <c r="T248" s="420"/>
    </row>
    <row r="249" spans="1:20" ht="15.95" customHeight="1" x14ac:dyDescent="0.25">
      <c r="A249" s="420" t="s">
        <v>4</v>
      </c>
      <c r="B249" s="420"/>
      <c r="C249" s="420"/>
      <c r="D249" s="420"/>
      <c r="E249" s="420"/>
      <c r="F249" s="420"/>
      <c r="G249" s="420"/>
      <c r="H249" s="420"/>
      <c r="I249" s="420"/>
      <c r="J249" s="420"/>
      <c r="K249" s="420"/>
      <c r="L249" s="420"/>
      <c r="M249" s="420"/>
      <c r="N249" s="420"/>
      <c r="O249" s="420"/>
      <c r="P249" s="420"/>
      <c r="Q249" s="420"/>
      <c r="R249" s="420"/>
      <c r="S249" s="420"/>
      <c r="T249" s="420"/>
    </row>
    <row r="250" spans="1:20" ht="15.95" customHeight="1" x14ac:dyDescent="0.25">
      <c r="N250" s="178"/>
    </row>
    <row r="251" spans="1:20" ht="15.95" customHeight="1" x14ac:dyDescent="0.3">
      <c r="A251" s="437" t="s">
        <v>5</v>
      </c>
      <c r="B251" s="437"/>
      <c r="C251" s="193" t="s">
        <v>79</v>
      </c>
      <c r="D251" s="193"/>
      <c r="L251" s="173"/>
      <c r="N251" s="173"/>
      <c r="Q251" s="246" t="s">
        <v>42</v>
      </c>
      <c r="S251" s="16" t="str">
        <f>S202</f>
        <v>: 2023</v>
      </c>
    </row>
    <row r="252" spans="1:20" ht="15.95" customHeight="1" x14ac:dyDescent="0.3">
      <c r="A252" s="436" t="s">
        <v>6</v>
      </c>
      <c r="B252" s="436"/>
      <c r="C252" s="174" t="s">
        <v>99</v>
      </c>
      <c r="Q252" s="246" t="s">
        <v>43</v>
      </c>
      <c r="S252" s="16" t="s">
        <v>45</v>
      </c>
    </row>
    <row r="253" spans="1:20" ht="15.95" customHeight="1" x14ac:dyDescent="0.3">
      <c r="A253" s="436" t="s">
        <v>7</v>
      </c>
      <c r="B253" s="436"/>
      <c r="C253" s="174" t="s">
        <v>41</v>
      </c>
      <c r="Q253" s="246" t="s">
        <v>44</v>
      </c>
      <c r="S253" s="16" t="str">
        <f>S204</f>
        <v>: IV ( Empat )</v>
      </c>
    </row>
    <row r="254" spans="1:20" ht="15.95" customHeight="1" x14ac:dyDescent="0.25">
      <c r="P254" s="246"/>
      <c r="Q254" s="246"/>
    </row>
    <row r="255" spans="1:20" ht="15.95" customHeight="1" x14ac:dyDescent="0.25">
      <c r="A255" s="449" t="s">
        <v>8</v>
      </c>
      <c r="B255" s="449" t="s">
        <v>9</v>
      </c>
      <c r="C255" s="195" t="s">
        <v>10</v>
      </c>
      <c r="D255" s="438" t="s">
        <v>15</v>
      </c>
      <c r="E255" s="439"/>
      <c r="F255" s="439"/>
      <c r="G255" s="439"/>
      <c r="H255" s="439"/>
      <c r="I255" s="439"/>
      <c r="J255" s="439"/>
      <c r="K255" s="440"/>
      <c r="L255" s="454" t="s">
        <v>28</v>
      </c>
      <c r="M255" s="455"/>
      <c r="N255" s="454" t="s">
        <v>28</v>
      </c>
      <c r="O255" s="455"/>
      <c r="P255" s="195"/>
      <c r="Q255" s="382"/>
      <c r="R255" s="441" t="s">
        <v>35</v>
      </c>
      <c r="S255" s="447"/>
      <c r="T255" s="449" t="s">
        <v>39</v>
      </c>
    </row>
    <row r="256" spans="1:20" ht="15.95" customHeight="1" x14ac:dyDescent="0.3">
      <c r="A256" s="450"/>
      <c r="B256" s="450"/>
      <c r="C256" s="196" t="s">
        <v>11</v>
      </c>
      <c r="D256" s="441" t="s">
        <v>16</v>
      </c>
      <c r="E256" s="439"/>
      <c r="F256" s="439"/>
      <c r="G256" s="440"/>
      <c r="H256" s="438" t="s">
        <v>23</v>
      </c>
      <c r="I256" s="439"/>
      <c r="J256" s="439"/>
      <c r="K256" s="440"/>
      <c r="L256" s="442" t="s">
        <v>29</v>
      </c>
      <c r="M256" s="443"/>
      <c r="N256" s="442" t="s">
        <v>29</v>
      </c>
      <c r="O256" s="443"/>
      <c r="P256" s="196"/>
      <c r="Q256" s="26" t="s">
        <v>416</v>
      </c>
      <c r="R256" s="444" t="s">
        <v>36</v>
      </c>
      <c r="S256" s="445"/>
      <c r="T256" s="450"/>
    </row>
    <row r="257" spans="1:20" ht="15.95" customHeight="1" x14ac:dyDescent="0.3">
      <c r="A257" s="450"/>
      <c r="B257" s="450"/>
      <c r="C257" s="197" t="s">
        <v>12</v>
      </c>
      <c r="D257" s="198"/>
      <c r="E257" s="199"/>
      <c r="F257" s="198"/>
      <c r="G257" s="198"/>
      <c r="H257" s="198"/>
      <c r="I257" s="198"/>
      <c r="J257" s="198"/>
      <c r="K257" s="198"/>
      <c r="L257" s="441" t="s">
        <v>30</v>
      </c>
      <c r="M257" s="447"/>
      <c r="N257" s="441" t="s">
        <v>30</v>
      </c>
      <c r="O257" s="447"/>
      <c r="P257" s="196" t="s">
        <v>34</v>
      </c>
      <c r="Q257" s="24" t="s">
        <v>417</v>
      </c>
      <c r="R257" s="195"/>
      <c r="S257" s="195"/>
      <c r="T257" s="450"/>
    </row>
    <row r="258" spans="1:20" ht="15.95" customHeight="1" x14ac:dyDescent="0.3">
      <c r="A258" s="450"/>
      <c r="B258" s="450"/>
      <c r="C258" s="197" t="s">
        <v>13</v>
      </c>
      <c r="D258" s="196" t="s">
        <v>17</v>
      </c>
      <c r="E258" s="200" t="s">
        <v>17</v>
      </c>
      <c r="F258" s="196" t="s">
        <v>20</v>
      </c>
      <c r="G258" s="196" t="s">
        <v>22</v>
      </c>
      <c r="H258" s="196" t="s">
        <v>24</v>
      </c>
      <c r="I258" s="196" t="s">
        <v>25</v>
      </c>
      <c r="J258" s="196" t="s">
        <v>26</v>
      </c>
      <c r="K258" s="196" t="s">
        <v>22</v>
      </c>
      <c r="L258" s="444" t="s">
        <v>14</v>
      </c>
      <c r="M258" s="445"/>
      <c r="N258" s="444" t="s">
        <v>33</v>
      </c>
      <c r="O258" s="445"/>
      <c r="P258" s="196" t="s">
        <v>28</v>
      </c>
      <c r="Q258" s="24" t="s">
        <v>418</v>
      </c>
      <c r="R258" s="196" t="s">
        <v>37</v>
      </c>
      <c r="S258" s="196" t="s">
        <v>38</v>
      </c>
      <c r="T258" s="450"/>
    </row>
    <row r="259" spans="1:20" ht="15.95" customHeight="1" x14ac:dyDescent="0.25">
      <c r="A259" s="450"/>
      <c r="B259" s="450"/>
      <c r="C259" s="197" t="s">
        <v>14</v>
      </c>
      <c r="D259" s="196" t="s">
        <v>18</v>
      </c>
      <c r="E259" s="200" t="s">
        <v>19</v>
      </c>
      <c r="F259" s="196" t="s">
        <v>21</v>
      </c>
      <c r="G259" s="196"/>
      <c r="H259" s="196"/>
      <c r="I259" s="196"/>
      <c r="J259" s="196" t="s">
        <v>27</v>
      </c>
      <c r="K259" s="196"/>
      <c r="L259" s="195" t="s">
        <v>22</v>
      </c>
      <c r="M259" s="203" t="s">
        <v>31</v>
      </c>
      <c r="N259" s="195" t="s">
        <v>22</v>
      </c>
      <c r="O259" s="203" t="s">
        <v>31</v>
      </c>
      <c r="P259" s="196"/>
      <c r="Q259" s="196"/>
      <c r="R259" s="204"/>
      <c r="S259" s="204"/>
      <c r="T259" s="450"/>
    </row>
    <row r="260" spans="1:20" ht="15.95" customHeight="1" x14ac:dyDescent="0.25">
      <c r="A260" s="451"/>
      <c r="B260" s="451"/>
      <c r="C260" s="166"/>
      <c r="D260" s="205"/>
      <c r="E260" s="206"/>
      <c r="F260" s="205"/>
      <c r="G260" s="205"/>
      <c r="H260" s="205"/>
      <c r="I260" s="205"/>
      <c r="J260" s="205"/>
      <c r="K260" s="205"/>
      <c r="L260" s="207" t="s">
        <v>29</v>
      </c>
      <c r="M260" s="208" t="s">
        <v>32</v>
      </c>
      <c r="N260" s="207" t="s">
        <v>29</v>
      </c>
      <c r="O260" s="208" t="s">
        <v>32</v>
      </c>
      <c r="P260" s="209"/>
      <c r="Q260" s="209"/>
      <c r="R260" s="205"/>
      <c r="S260" s="205"/>
      <c r="T260" s="451"/>
    </row>
    <row r="261" spans="1:20" ht="15.95" customHeight="1" x14ac:dyDescent="0.25">
      <c r="A261" s="167">
        <v>1</v>
      </c>
      <c r="B261" s="167">
        <v>2</v>
      </c>
      <c r="C261" s="167">
        <v>3</v>
      </c>
      <c r="D261" s="167">
        <v>4</v>
      </c>
      <c r="E261" s="167">
        <v>5</v>
      </c>
      <c r="F261" s="167">
        <v>6</v>
      </c>
      <c r="G261" s="167" t="s">
        <v>0</v>
      </c>
      <c r="H261" s="167">
        <v>8</v>
      </c>
      <c r="I261" s="167">
        <v>9</v>
      </c>
      <c r="J261" s="167">
        <v>10</v>
      </c>
      <c r="K261" s="167" t="s">
        <v>1</v>
      </c>
      <c r="L261" s="167">
        <v>12</v>
      </c>
      <c r="M261" s="210">
        <v>13</v>
      </c>
      <c r="N261" s="167">
        <v>14</v>
      </c>
      <c r="O261" s="210">
        <v>15</v>
      </c>
      <c r="P261" s="167">
        <v>16</v>
      </c>
      <c r="Q261" s="167">
        <v>17</v>
      </c>
      <c r="R261" s="167">
        <v>18</v>
      </c>
      <c r="S261" s="167">
        <v>19</v>
      </c>
      <c r="T261" s="167">
        <v>20</v>
      </c>
    </row>
    <row r="262" spans="1:20" ht="15.95" customHeight="1" x14ac:dyDescent="0.25">
      <c r="A262" s="167"/>
      <c r="B262" s="168"/>
      <c r="C262" s="168"/>
      <c r="D262" s="168"/>
      <c r="E262" s="168"/>
      <c r="F262" s="168"/>
      <c r="G262" s="168"/>
      <c r="H262" s="168"/>
      <c r="I262" s="168"/>
      <c r="J262" s="168"/>
      <c r="K262" s="168"/>
      <c r="L262" s="168"/>
      <c r="M262" s="184"/>
      <c r="N262" s="168"/>
      <c r="O262" s="176"/>
      <c r="P262" s="167"/>
      <c r="Q262" s="167"/>
      <c r="R262" s="168"/>
      <c r="S262" s="168"/>
      <c r="T262" s="168"/>
    </row>
    <row r="263" spans="1:20" ht="15.95" customHeight="1" x14ac:dyDescent="0.25">
      <c r="A263" s="167">
        <v>1</v>
      </c>
      <c r="B263" s="168" t="s">
        <v>109</v>
      </c>
      <c r="C263" s="180">
        <f>CURUP!C22</f>
        <v>0</v>
      </c>
      <c r="D263" s="180">
        <f>CURUP!D22</f>
        <v>0</v>
      </c>
      <c r="E263" s="180">
        <f>CURUP!E22</f>
        <v>0</v>
      </c>
      <c r="F263" s="180">
        <f>CURUP!F22</f>
        <v>0</v>
      </c>
      <c r="G263" s="180">
        <f>CURUP!G22</f>
        <v>0</v>
      </c>
      <c r="H263" s="180">
        <f>CURUP!H22</f>
        <v>0</v>
      </c>
      <c r="I263" s="180">
        <f>CURUP!I21</f>
        <v>0</v>
      </c>
      <c r="J263" s="180">
        <f>CURUP!J22</f>
        <v>0</v>
      </c>
      <c r="K263" s="222">
        <f>CURUP!K22</f>
        <v>0</v>
      </c>
      <c r="L263" s="180">
        <f>CURUP!L22</f>
        <v>0</v>
      </c>
      <c r="M263" s="182">
        <f>CURUP!M22</f>
        <v>0</v>
      </c>
      <c r="N263" s="180">
        <f>CURUP!N22</f>
        <v>0</v>
      </c>
      <c r="O263" s="182">
        <f>CURUP!O22</f>
        <v>0</v>
      </c>
      <c r="P263" s="167" t="str">
        <f>CURUP!P22</f>
        <v>Biji Kering</v>
      </c>
      <c r="Q263" s="167"/>
      <c r="R263" s="180">
        <f>CURUP!R22</f>
        <v>0</v>
      </c>
      <c r="S263" s="216"/>
      <c r="T263" s="168"/>
    </row>
    <row r="264" spans="1:20" ht="15.95" customHeight="1" x14ac:dyDescent="0.25">
      <c r="A264" s="167">
        <v>2</v>
      </c>
      <c r="B264" s="168" t="s">
        <v>110</v>
      </c>
      <c r="C264" s="222">
        <f>'CURUP SELATAN'!C22</f>
        <v>0</v>
      </c>
      <c r="D264" s="222">
        <f>'CURUP SELATAN'!D22</f>
        <v>0</v>
      </c>
      <c r="E264" s="222">
        <f>'CURUP SELATAN'!E22</f>
        <v>0</v>
      </c>
      <c r="F264" s="222">
        <f>'CURUP SELATAN'!F22</f>
        <v>0</v>
      </c>
      <c r="G264" s="222">
        <f>'CURUP SELATAN'!G22</f>
        <v>0</v>
      </c>
      <c r="H264" s="168">
        <f>'CURUP SELATAN'!H22</f>
        <v>0</v>
      </c>
      <c r="I264" s="293">
        <f>'CURUP SELATAN'!I22</f>
        <v>0</v>
      </c>
      <c r="J264" s="223">
        <f>'CURUP SELATAN'!J22</f>
        <v>0</v>
      </c>
      <c r="K264" s="293">
        <f>'CURUP SELATAN'!K22</f>
        <v>0</v>
      </c>
      <c r="L264" s="169">
        <f>'CURUP SELATAN'!L22</f>
        <v>0</v>
      </c>
      <c r="M264" s="233">
        <f>'CURUP SELATAN'!M22</f>
        <v>0</v>
      </c>
      <c r="N264" s="223">
        <f>'CURUP SELATAN'!N22</f>
        <v>0</v>
      </c>
      <c r="O264" s="233">
        <f>'CURUP SELATAN'!O22</f>
        <v>0</v>
      </c>
      <c r="P264" s="167" t="str">
        <f>'CURUP SELATAN'!P22</f>
        <v>Biji Kering</v>
      </c>
      <c r="Q264" s="167">
        <f>'CURUP SELATAN'!Q156</f>
        <v>0</v>
      </c>
      <c r="R264" s="216">
        <f>'CURUP SELATAN'!R22</f>
        <v>0</v>
      </c>
      <c r="S264" s="216"/>
      <c r="T264" s="168"/>
    </row>
    <row r="265" spans="1:20" ht="15.95" customHeight="1" x14ac:dyDescent="0.25">
      <c r="A265" s="167">
        <v>3</v>
      </c>
      <c r="B265" s="168" t="s">
        <v>111</v>
      </c>
      <c r="C265" s="222">
        <f>'CURUP UTARA'!C22</f>
        <v>0</v>
      </c>
      <c r="D265" s="222">
        <f>'CURUP UTARA'!D22</f>
        <v>0</v>
      </c>
      <c r="E265" s="222">
        <f>'CURUP UTARA'!E22</f>
        <v>0</v>
      </c>
      <c r="F265" s="222">
        <f>'CURUP UTARA'!F22</f>
        <v>0</v>
      </c>
      <c r="G265" s="222">
        <f>'CURUP UTARA'!G22</f>
        <v>0</v>
      </c>
      <c r="H265" s="180">
        <f>'CURUP UTARA'!H22</f>
        <v>0</v>
      </c>
      <c r="I265" s="168">
        <f>'CURUP UTARA'!I22</f>
        <v>0</v>
      </c>
      <c r="J265" s="168">
        <f>'CURUP UTARA'!J22</f>
        <v>0</v>
      </c>
      <c r="K265" s="250">
        <f>'CURUP UTARA'!K22</f>
        <v>0</v>
      </c>
      <c r="L265" s="169">
        <f>'CURUP UTARA'!L22</f>
        <v>0</v>
      </c>
      <c r="M265" s="233">
        <f>'CURUP UTARA'!M22</f>
        <v>0</v>
      </c>
      <c r="N265" s="169">
        <f>'CURUP UTARA'!N22</f>
        <v>0</v>
      </c>
      <c r="O265" s="233">
        <f>'CURUP UTARA'!O22</f>
        <v>0</v>
      </c>
      <c r="P265" s="167" t="str">
        <f>'CURUP UTARA'!P22</f>
        <v>Biji Kering</v>
      </c>
      <c r="Q265" s="167">
        <f>'CURUP UTARA'!Q22</f>
        <v>0</v>
      </c>
      <c r="R265" s="216">
        <f>'CURUP UTARA'!R22</f>
        <v>0</v>
      </c>
      <c r="S265" s="216"/>
      <c r="T265" s="168"/>
    </row>
    <row r="266" spans="1:20" ht="15.95" customHeight="1" x14ac:dyDescent="0.25">
      <c r="A266" s="167">
        <v>4</v>
      </c>
      <c r="B266" s="168" t="s">
        <v>112</v>
      </c>
      <c r="C266" s="222">
        <f>'CURUP TIMUR'!C22</f>
        <v>0</v>
      </c>
      <c r="D266" s="222">
        <f>'CURUP TIMUR'!D22</f>
        <v>0</v>
      </c>
      <c r="E266" s="222">
        <f>'CURUP TIMUR'!E22</f>
        <v>0</v>
      </c>
      <c r="F266" s="222">
        <f>'CURUP TIMUR'!F22</f>
        <v>0</v>
      </c>
      <c r="G266" s="222">
        <f>'CURUP TIMUR'!G22</f>
        <v>0</v>
      </c>
      <c r="H266" s="180">
        <f>'CURUP TIMUR'!H22</f>
        <v>0</v>
      </c>
      <c r="I266" s="180">
        <f>'CURUP TIMUR'!I22</f>
        <v>0</v>
      </c>
      <c r="J266" s="180">
        <f>'CURUP TIMUR'!J22</f>
        <v>0</v>
      </c>
      <c r="K266" s="180">
        <f>'CURUP TIMUR'!K22</f>
        <v>0</v>
      </c>
      <c r="L266" s="168">
        <f>'CURUP TIMUR'!L22</f>
        <v>0</v>
      </c>
      <c r="M266" s="233">
        <f>'CURUP TIMUR'!M22</f>
        <v>0</v>
      </c>
      <c r="N266" s="216">
        <f>'CURUP TIMUR'!N22</f>
        <v>0</v>
      </c>
      <c r="O266" s="233">
        <f>'CURUP TIMUR'!O22</f>
        <v>0</v>
      </c>
      <c r="P266" s="167" t="str">
        <f>'CURUP TIMUR'!P22</f>
        <v>Biji Kering</v>
      </c>
      <c r="Q266" s="167">
        <f>'CURUP TIMUR'!Q22</f>
        <v>0</v>
      </c>
      <c r="R266" s="216">
        <f>'CURUP TIMUR'!R22</f>
        <v>0</v>
      </c>
      <c r="S266" s="216"/>
      <c r="T266" s="168"/>
    </row>
    <row r="267" spans="1:20" ht="15.95" customHeight="1" x14ac:dyDescent="0.25">
      <c r="A267" s="167">
        <v>5</v>
      </c>
      <c r="B267" s="168" t="s">
        <v>113</v>
      </c>
      <c r="C267" s="222">
        <f>'CURUP TENGAH'!C22</f>
        <v>0</v>
      </c>
      <c r="D267" s="222">
        <f>'CURUP TENGAH'!D22</f>
        <v>0</v>
      </c>
      <c r="E267" s="222">
        <f>'CURUP TENGAH'!E22</f>
        <v>0</v>
      </c>
      <c r="F267" s="222">
        <f>'CURUP TENGAH'!F22</f>
        <v>0</v>
      </c>
      <c r="G267" s="222">
        <f>'CURUP TENGAH'!G22</f>
        <v>0</v>
      </c>
      <c r="H267" s="180">
        <f>'CURUP TENGAH'!H22</f>
        <v>0</v>
      </c>
      <c r="I267" s="180">
        <f>'CURUP TENGAH'!I22</f>
        <v>0</v>
      </c>
      <c r="J267" s="180">
        <f>'CURUP TENGAH'!J22</f>
        <v>0</v>
      </c>
      <c r="K267" s="180">
        <f>'CURUP TENGAH'!K22</f>
        <v>0</v>
      </c>
      <c r="L267" s="180">
        <f>'CURUP TENGAH'!L22</f>
        <v>0</v>
      </c>
      <c r="M267" s="234">
        <f>'CURUP TENGAH'!M22</f>
        <v>0</v>
      </c>
      <c r="N267" s="180">
        <f>'CURUP TENGAH'!N22</f>
        <v>0</v>
      </c>
      <c r="O267" s="230">
        <f>'CURUP TENGAH'!O22</f>
        <v>0</v>
      </c>
      <c r="P267" s="167" t="str">
        <f>'CURUP TENGAH'!P22</f>
        <v>Biji Kering</v>
      </c>
      <c r="Q267" s="167"/>
      <c r="R267" s="180">
        <f>'CURUP TENGAH'!R22</f>
        <v>0</v>
      </c>
      <c r="S267" s="216"/>
      <c r="T267" s="168"/>
    </row>
    <row r="268" spans="1:20" ht="15.95" customHeight="1" x14ac:dyDescent="0.25">
      <c r="A268" s="167">
        <v>6</v>
      </c>
      <c r="B268" s="168" t="s">
        <v>114</v>
      </c>
      <c r="C268" s="222">
        <f>'SELUPU REJANG'!C22</f>
        <v>0</v>
      </c>
      <c r="D268" s="222">
        <f>'SELUPU REJANG'!D22</f>
        <v>0</v>
      </c>
      <c r="E268" s="222">
        <f>'SELUPU REJANG'!E22</f>
        <v>0</v>
      </c>
      <c r="F268" s="222">
        <f>'SELUPU REJANG'!F22</f>
        <v>0</v>
      </c>
      <c r="G268" s="222">
        <f>'SELUPU REJANG'!G22</f>
        <v>0</v>
      </c>
      <c r="H268" s="180">
        <f>'SELUPU REJANG'!H22</f>
        <v>0</v>
      </c>
      <c r="I268" s="180">
        <f>'SELUPU REJANG'!I22</f>
        <v>0</v>
      </c>
      <c r="J268" s="180">
        <f>'SELUPU REJANG'!J22</f>
        <v>0</v>
      </c>
      <c r="K268" s="180">
        <f>'SELUPU REJANG'!K22</f>
        <v>0</v>
      </c>
      <c r="L268" s="169">
        <f>'SELUPU REJANG'!L22</f>
        <v>0</v>
      </c>
      <c r="M268" s="233">
        <f>'SELUPU REJANG'!M22</f>
        <v>0</v>
      </c>
      <c r="N268" s="169">
        <f>'SELUPU REJANG'!N22</f>
        <v>0</v>
      </c>
      <c r="O268" s="233">
        <f>'SELUPU REJANG'!O22</f>
        <v>0</v>
      </c>
      <c r="P268" s="167" t="str">
        <f>'SELUPU REJANG'!P22</f>
        <v>Biji Kering</v>
      </c>
      <c r="Q268" s="167">
        <f>'SELUPU REJANG'!Q22</f>
        <v>0</v>
      </c>
      <c r="R268" s="216">
        <f>'SELUPU REJANG'!R22</f>
        <v>0</v>
      </c>
      <c r="S268" s="216"/>
      <c r="T268" s="168"/>
    </row>
    <row r="269" spans="1:20" ht="15.95" customHeight="1" x14ac:dyDescent="0.25">
      <c r="A269" s="167">
        <v>7</v>
      </c>
      <c r="B269" s="168" t="s">
        <v>115</v>
      </c>
      <c r="C269" s="222">
        <f>'BERMANI ULU'!C22</f>
        <v>0</v>
      </c>
      <c r="D269" s="222">
        <f>'BERMANI ULU'!D22</f>
        <v>0</v>
      </c>
      <c r="E269" s="222">
        <f>'BERMANI ULU'!E22</f>
        <v>0</v>
      </c>
      <c r="F269" s="222">
        <f>'BERMANI ULU'!F22</f>
        <v>0</v>
      </c>
      <c r="G269" s="222">
        <f>'BERMANI ULU'!G22</f>
        <v>0</v>
      </c>
      <c r="H269" s="180">
        <f>'BERMANI ULU'!H22</f>
        <v>0</v>
      </c>
      <c r="I269" s="180">
        <f>'BERMANI ULU'!I22</f>
        <v>0</v>
      </c>
      <c r="J269" s="168">
        <f>'BERMANI ULU'!J22</f>
        <v>0</v>
      </c>
      <c r="K269" s="180">
        <f>'BERMANI ULU'!K22</f>
        <v>0</v>
      </c>
      <c r="L269" s="169">
        <f>'BERMANI ULU'!L22</f>
        <v>0</v>
      </c>
      <c r="M269" s="231">
        <f>'BERMANI ULU'!M22</f>
        <v>0</v>
      </c>
      <c r="N269" s="223">
        <f>'BERMANI ULU'!N22</f>
        <v>0</v>
      </c>
      <c r="O269" s="231">
        <f>'BERMANI ULU'!O22</f>
        <v>0</v>
      </c>
      <c r="P269" s="167" t="str">
        <f>'BERMANI ULU'!P22</f>
        <v>Biji Kering</v>
      </c>
      <c r="Q269" s="167">
        <f>'BERMANI ULU'!Q22</f>
        <v>0</v>
      </c>
      <c r="R269" s="216">
        <f>'BERMANI ULU'!R22</f>
        <v>0</v>
      </c>
      <c r="S269" s="216"/>
      <c r="T269" s="168"/>
    </row>
    <row r="270" spans="1:20" ht="15.95" customHeight="1" x14ac:dyDescent="0.25">
      <c r="A270" s="167">
        <v>8</v>
      </c>
      <c r="B270" s="168" t="s">
        <v>116</v>
      </c>
      <c r="C270" s="222">
        <f>BUR!C22</f>
        <v>0</v>
      </c>
      <c r="D270" s="222">
        <f>BUR!D22</f>
        <v>0</v>
      </c>
      <c r="E270" s="222">
        <f>BUR!E22</f>
        <v>0</v>
      </c>
      <c r="F270" s="222">
        <f>BUR!F22</f>
        <v>0</v>
      </c>
      <c r="G270" s="222">
        <f>BUR!G22</f>
        <v>0</v>
      </c>
      <c r="H270" s="168">
        <f>BUR!H22</f>
        <v>0</v>
      </c>
      <c r="I270" s="168">
        <f>BUR!I22</f>
        <v>0</v>
      </c>
      <c r="J270" s="168">
        <f>BUR!J22</f>
        <v>0</v>
      </c>
      <c r="K270" s="168">
        <f>BUR!K22</f>
        <v>0</v>
      </c>
      <c r="L270" s="169">
        <f>BUR!L22</f>
        <v>0</v>
      </c>
      <c r="M270" s="233">
        <f>BUR!M22</f>
        <v>0</v>
      </c>
      <c r="N270" s="169">
        <f>BUR!N22</f>
        <v>0</v>
      </c>
      <c r="O270" s="233">
        <f>BUR!O22</f>
        <v>0</v>
      </c>
      <c r="P270" s="167" t="str">
        <f>BUR!P22</f>
        <v>Biji Kering</v>
      </c>
      <c r="Q270" s="167">
        <f>BUR!Q22</f>
        <v>0</v>
      </c>
      <c r="R270" s="216">
        <f>BUR!R22</f>
        <v>0</v>
      </c>
      <c r="S270" s="216"/>
      <c r="T270" s="168"/>
    </row>
    <row r="271" spans="1:20" ht="15.95" customHeight="1" x14ac:dyDescent="0.25">
      <c r="A271" s="167">
        <v>9</v>
      </c>
      <c r="B271" s="168" t="s">
        <v>117</v>
      </c>
      <c r="C271" s="222">
        <f>'SINDANG KELINGI'!C22</f>
        <v>0</v>
      </c>
      <c r="D271" s="222">
        <f>'SINDANG KELINGI'!D22</f>
        <v>0</v>
      </c>
      <c r="E271" s="222">
        <f>'SINDANG KELINGI'!E22</f>
        <v>0</v>
      </c>
      <c r="F271" s="222">
        <f>'SINDANG KELINGI'!F22</f>
        <v>0</v>
      </c>
      <c r="G271" s="222">
        <f>'SINDANG KELINGI'!G22</f>
        <v>0</v>
      </c>
      <c r="H271" s="168">
        <f>'SINDANG KELINGI'!H22</f>
        <v>0</v>
      </c>
      <c r="I271" s="168">
        <f>'SINDANG KELINGI'!I22</f>
        <v>0</v>
      </c>
      <c r="J271" s="180">
        <f>'SINDANG KELINGI'!J22</f>
        <v>0</v>
      </c>
      <c r="K271" s="168">
        <f>'SINDANG KELINGI'!K22</f>
        <v>0</v>
      </c>
      <c r="L271" s="169">
        <f>'SINDANG KELINGI'!L22</f>
        <v>0</v>
      </c>
      <c r="M271" s="179">
        <f>'SINDANG KELINGI'!M22</f>
        <v>0</v>
      </c>
      <c r="N271" s="169">
        <f>'SINDANG KELINGI'!N22</f>
        <v>0</v>
      </c>
      <c r="O271" s="176">
        <f>'SINDANG KELINGI'!O22</f>
        <v>0</v>
      </c>
      <c r="P271" s="167" t="str">
        <f>'SINDANG KELINGI'!P22</f>
        <v>Biji Kering</v>
      </c>
      <c r="Q271" s="167">
        <f>'SINDANG KELINGI'!Q22</f>
        <v>0</v>
      </c>
      <c r="R271" s="216">
        <f>'SINDANG KELINGI'!R22</f>
        <v>0</v>
      </c>
      <c r="S271" s="216"/>
      <c r="T271" s="168"/>
    </row>
    <row r="272" spans="1:20" ht="15.95" customHeight="1" x14ac:dyDescent="0.25">
      <c r="A272" s="167">
        <v>10</v>
      </c>
      <c r="B272" s="168" t="s">
        <v>118</v>
      </c>
      <c r="C272" s="222">
        <f>'SINDANG DATARAN '!C22</f>
        <v>0</v>
      </c>
      <c r="D272" s="222">
        <f>'SINDANG DATARAN '!D22</f>
        <v>0</v>
      </c>
      <c r="E272" s="222">
        <f>'SINDANG DATARAN '!E22</f>
        <v>0</v>
      </c>
      <c r="F272" s="222">
        <f>'SINDANG DATARAN '!F22</f>
        <v>0</v>
      </c>
      <c r="G272" s="222">
        <f>'SINDANG DATARAN '!G22</f>
        <v>0</v>
      </c>
      <c r="H272" s="168">
        <f>'SINDANG DATARAN '!H22</f>
        <v>0</v>
      </c>
      <c r="I272" s="168">
        <f>'SINDANG DATARAN '!I22</f>
        <v>0</v>
      </c>
      <c r="J272" s="180">
        <f>'SINDANG DATARAN '!J22</f>
        <v>0</v>
      </c>
      <c r="K272" s="168">
        <f>'SINDANG DATARAN '!K22</f>
        <v>0</v>
      </c>
      <c r="L272" s="169">
        <f>'SINDANG DATARAN '!L22</f>
        <v>0</v>
      </c>
      <c r="M272" s="233">
        <f>'SINDANG DATARAN '!M22</f>
        <v>0</v>
      </c>
      <c r="N272" s="223">
        <f>'SINDANG DATARAN '!N22</f>
        <v>0</v>
      </c>
      <c r="O272" s="233">
        <f>'SINDANG DATARAN '!O22</f>
        <v>0</v>
      </c>
      <c r="P272" s="167" t="str">
        <f>'SINDANG DATARAN '!P22</f>
        <v>Biji Kering</v>
      </c>
      <c r="Q272" s="167">
        <f>'SINDANG DATARAN '!Q22</f>
        <v>0</v>
      </c>
      <c r="R272" s="216">
        <f>'SINDANG DATARAN '!R22</f>
        <v>0</v>
      </c>
      <c r="S272" s="216"/>
      <c r="T272" s="168"/>
    </row>
    <row r="273" spans="1:20" ht="15.95" customHeight="1" x14ac:dyDescent="0.25">
      <c r="A273" s="167">
        <v>11</v>
      </c>
      <c r="B273" s="168" t="s">
        <v>119</v>
      </c>
      <c r="C273" s="222">
        <f>'SINDANG BELITI ULU'!C22</f>
        <v>0.5</v>
      </c>
      <c r="D273" s="222">
        <f>'SINDANG BELITI ULU'!D22</f>
        <v>0</v>
      </c>
      <c r="E273" s="222">
        <f>'SINDANG BELITI ULU'!E22</f>
        <v>0</v>
      </c>
      <c r="F273" s="222">
        <f>'SINDANG BELITI ULU'!F22</f>
        <v>0</v>
      </c>
      <c r="G273" s="222">
        <f>'SINDANG BELITI ULU'!G22</f>
        <v>0.5</v>
      </c>
      <c r="H273" s="168">
        <f>'SINDANG BELITI ULU'!H22</f>
        <v>0</v>
      </c>
      <c r="I273" s="168">
        <f>'SINDANG BELITI ULU'!I22</f>
        <v>0.5</v>
      </c>
      <c r="J273" s="180">
        <f>'SINDANG BELITI ULU'!J22</f>
        <v>0</v>
      </c>
      <c r="K273" s="168">
        <f>'SINDANG BELITI ULU'!K22</f>
        <v>0.5</v>
      </c>
      <c r="L273" s="168">
        <f>'SINDANG BELITI ULU'!L22</f>
        <v>350</v>
      </c>
      <c r="M273" s="233">
        <f>'SINDANG BELITI ULU'!M22</f>
        <v>700</v>
      </c>
      <c r="N273" s="216">
        <f>'SINDANG BELITI ULU'!N22</f>
        <v>275</v>
      </c>
      <c r="O273" s="233">
        <f>'SINDANG BELITI ULU'!O22</f>
        <v>550</v>
      </c>
      <c r="P273" s="167" t="str">
        <f>'SINDANG BELITI ULU'!P22</f>
        <v>Biji Kering</v>
      </c>
      <c r="Q273" s="167">
        <f>'SINDANG BELITI ULU'!Q22</f>
        <v>20000</v>
      </c>
      <c r="R273" s="216">
        <f>'SINDANG BELITI ULU'!R22</f>
        <v>1</v>
      </c>
      <c r="S273" s="216"/>
      <c r="T273" s="168"/>
    </row>
    <row r="274" spans="1:20" ht="15.95" customHeight="1" x14ac:dyDescent="0.25">
      <c r="A274" s="167">
        <v>12</v>
      </c>
      <c r="B274" s="168" t="s">
        <v>120</v>
      </c>
      <c r="C274" s="222">
        <f>BINDURIANG!C22</f>
        <v>0</v>
      </c>
      <c r="D274" s="222">
        <f>BINDURIANG!D22</f>
        <v>0</v>
      </c>
      <c r="E274" s="222">
        <f>BINDURIANG!E22</f>
        <v>0</v>
      </c>
      <c r="F274" s="222">
        <f>BINDURIANG!F22</f>
        <v>0</v>
      </c>
      <c r="G274" s="222">
        <f>BINDURIANG!G22</f>
        <v>0</v>
      </c>
      <c r="H274" s="180">
        <f>BINDURIANG!H22</f>
        <v>0</v>
      </c>
      <c r="I274" s="168">
        <f>BINDURIANG!I22</f>
        <v>0</v>
      </c>
      <c r="J274" s="180">
        <f>BINDURIANG!J22</f>
        <v>0</v>
      </c>
      <c r="K274" s="168">
        <f>BINDURIANG!K22</f>
        <v>0</v>
      </c>
      <c r="L274" s="168">
        <f>BINDURIANG!L22</f>
        <v>0</v>
      </c>
      <c r="M274" s="233">
        <f>BINDURIANG!M22</f>
        <v>0</v>
      </c>
      <c r="N274" s="168">
        <f>BINDURIANG!N22</f>
        <v>0</v>
      </c>
      <c r="O274" s="233">
        <f>BINDURIANG!O22</f>
        <v>0</v>
      </c>
      <c r="P274" s="167" t="str">
        <f>BINDURIANG!P22</f>
        <v>Biji Kering</v>
      </c>
      <c r="Q274" s="167">
        <f>BINDURIANG!Q22</f>
        <v>0</v>
      </c>
      <c r="R274" s="216">
        <f>BINDURIANG!R22</f>
        <v>0</v>
      </c>
      <c r="S274" s="216"/>
      <c r="T274" s="168"/>
    </row>
    <row r="275" spans="1:20" ht="15.95" customHeight="1" x14ac:dyDescent="0.25">
      <c r="A275" s="167">
        <v>13</v>
      </c>
      <c r="B275" s="168" t="s">
        <v>121</v>
      </c>
      <c r="C275" s="222">
        <f>'PUT '!C22</f>
        <v>34.5</v>
      </c>
      <c r="D275" s="222">
        <f>'PUT '!D22</f>
        <v>0</v>
      </c>
      <c r="E275" s="222">
        <f>'PUT '!E22</f>
        <v>0</v>
      </c>
      <c r="F275" s="222">
        <f>'PUT '!F22</f>
        <v>0</v>
      </c>
      <c r="G275" s="222">
        <f>'PUT '!G22</f>
        <v>34.5</v>
      </c>
      <c r="H275" s="180">
        <f>'PUT '!H22</f>
        <v>0</v>
      </c>
      <c r="I275" s="168">
        <f>'PUT '!I22</f>
        <v>34.5</v>
      </c>
      <c r="J275" s="180">
        <f>'PUT '!J22</f>
        <v>0</v>
      </c>
      <c r="K275" s="168">
        <f>'PUT '!K22</f>
        <v>34.5</v>
      </c>
      <c r="L275" s="169">
        <f>'PUT '!L22</f>
        <v>18050</v>
      </c>
      <c r="M275" s="176">
        <f>'PUT '!M22</f>
        <v>525</v>
      </c>
      <c r="N275" s="169">
        <f>'PUT '!N22</f>
        <v>18975</v>
      </c>
      <c r="O275" s="176">
        <f>'PUT '!O22</f>
        <v>550</v>
      </c>
      <c r="P275" s="167" t="str">
        <f>'PUT '!P22</f>
        <v>Biji Kering</v>
      </c>
      <c r="Q275" s="167">
        <f>'PUT '!Q22</f>
        <v>18000</v>
      </c>
      <c r="R275" s="216">
        <f>'PUT '!R22</f>
        <v>92</v>
      </c>
      <c r="S275" s="216"/>
      <c r="T275" s="168"/>
    </row>
    <row r="276" spans="1:20" ht="15.95" customHeight="1" x14ac:dyDescent="0.25">
      <c r="A276" s="167">
        <v>14</v>
      </c>
      <c r="B276" s="168" t="s">
        <v>288</v>
      </c>
      <c r="C276" s="222">
        <f>'SINDANG BELITI ILIR'!C22</f>
        <v>7</v>
      </c>
      <c r="D276" s="222">
        <f>'SINDANG BELITI ILIR'!D22</f>
        <v>0</v>
      </c>
      <c r="E276" s="222">
        <f>'SINDANG BELITI ILIR'!E22</f>
        <v>0</v>
      </c>
      <c r="F276" s="222">
        <f>'SINDANG BELITI ILIR'!F22</f>
        <v>0</v>
      </c>
      <c r="G276" s="222">
        <f>'SINDANG BELITI ILIR'!G22</f>
        <v>7</v>
      </c>
      <c r="H276" s="168">
        <f>'SINDANG BELITI ILIR'!H22</f>
        <v>0</v>
      </c>
      <c r="I276" s="168">
        <f>'SINDANG BELITI ILIR'!I22</f>
        <v>7</v>
      </c>
      <c r="J276" s="168">
        <f>'SINDANG BELITI ILIR'!J22</f>
        <v>0</v>
      </c>
      <c r="K276" s="168">
        <f>'SINDANG BELITI ILIR'!K22</f>
        <v>7</v>
      </c>
      <c r="L276" s="169">
        <f>'SINDANG BELITI ILIR'!L22</f>
        <v>4710</v>
      </c>
      <c r="M276" s="233">
        <f>'SINDANG BELITI ILIR'!M22</f>
        <v>667.77777777777783</v>
      </c>
      <c r="N276" s="169">
        <f>'SINDANG BELITI ILIR'!N22</f>
        <v>3850</v>
      </c>
      <c r="O276" s="233">
        <f>'SINDANG BELITI ILIR'!O22</f>
        <v>550</v>
      </c>
      <c r="P276" s="167" t="str">
        <f>'SINDANG BELITI ILIR'!P22</f>
        <v>Biji Kering</v>
      </c>
      <c r="Q276" s="167">
        <f>'SINDANG BELITI ILIR'!Q22</f>
        <v>18000</v>
      </c>
      <c r="R276" s="168">
        <f>'SINDANG BELITI ILIR'!R22</f>
        <v>21</v>
      </c>
      <c r="S276" s="216"/>
      <c r="T276" s="168"/>
    </row>
    <row r="277" spans="1:20" ht="15.95" customHeight="1" x14ac:dyDescent="0.25">
      <c r="A277" s="167">
        <v>15</v>
      </c>
      <c r="B277" s="168" t="s">
        <v>269</v>
      </c>
      <c r="C277" s="222">
        <f>'KOTA PADANG'!C22</f>
        <v>22</v>
      </c>
      <c r="D277" s="222">
        <f>'KOTA PADANG'!D22</f>
        <v>0</v>
      </c>
      <c r="E277" s="222">
        <f>'KOTA PADANG'!E22</f>
        <v>0</v>
      </c>
      <c r="F277" s="222">
        <f>'KOTA PADANG'!F22</f>
        <v>0</v>
      </c>
      <c r="G277" s="222">
        <f>'KOTA PADANG'!G22</f>
        <v>22</v>
      </c>
      <c r="H277" s="168">
        <f>'KOTA PADANG'!H22</f>
        <v>0</v>
      </c>
      <c r="I277" s="168">
        <f>'KOTA PADANG'!I22</f>
        <v>22</v>
      </c>
      <c r="J277" s="180">
        <f>'KOTA PADANG'!J22</f>
        <v>0</v>
      </c>
      <c r="K277" s="168">
        <f>'KOTA PADANG'!K22</f>
        <v>22</v>
      </c>
      <c r="L277" s="169">
        <f>'KOTA PADANG'!L22</f>
        <v>13700</v>
      </c>
      <c r="M277" s="233">
        <f>'KOTA PADANG'!M22</f>
        <v>624</v>
      </c>
      <c r="N277" s="168">
        <f>'KOTA PADANG'!N22</f>
        <v>12100</v>
      </c>
      <c r="O277" s="233">
        <f>'KOTA PADANG'!O22</f>
        <v>550</v>
      </c>
      <c r="P277" s="167" t="str">
        <f>'KOTA PADANG'!P22</f>
        <v>Biji Kering</v>
      </c>
      <c r="Q277" s="167">
        <f>'KOTA PADANG'!Q22</f>
        <v>18000</v>
      </c>
      <c r="R277" s="216">
        <f>'KOTA PADANG'!R22</f>
        <v>35</v>
      </c>
      <c r="S277" s="216"/>
      <c r="T277" s="168"/>
    </row>
    <row r="278" spans="1:20" ht="15.95" customHeight="1" x14ac:dyDescent="0.25">
      <c r="A278" s="167"/>
      <c r="B278" s="168"/>
      <c r="C278" s="222"/>
      <c r="D278" s="222"/>
      <c r="E278" s="222"/>
      <c r="F278" s="222"/>
      <c r="G278" s="222"/>
      <c r="H278" s="168"/>
      <c r="I278" s="168"/>
      <c r="J278" s="168"/>
      <c r="K278" s="168"/>
      <c r="L278" s="168"/>
      <c r="M278" s="184"/>
      <c r="N278" s="168"/>
      <c r="O278" s="184"/>
      <c r="P278" s="167"/>
      <c r="Q278" s="167"/>
      <c r="R278" s="168"/>
      <c r="S278" s="216"/>
      <c r="T278" s="168"/>
    </row>
    <row r="279" spans="1:20" ht="15.95" customHeight="1" x14ac:dyDescent="0.25">
      <c r="A279" s="167"/>
      <c r="B279" s="187" t="s">
        <v>3</v>
      </c>
      <c r="C279" s="232">
        <f>SUM(C263:C278)</f>
        <v>64</v>
      </c>
      <c r="D279" s="222">
        <f t="shared" ref="D279:K279" si="18">SUM(D263:D278)</f>
        <v>0</v>
      </c>
      <c r="E279" s="222">
        <f t="shared" si="18"/>
        <v>0</v>
      </c>
      <c r="F279" s="222">
        <f t="shared" si="18"/>
        <v>0</v>
      </c>
      <c r="G279" s="232">
        <f t="shared" si="18"/>
        <v>64</v>
      </c>
      <c r="H279" s="168">
        <f t="shared" si="18"/>
        <v>0</v>
      </c>
      <c r="I279" s="168">
        <f t="shared" si="18"/>
        <v>64</v>
      </c>
      <c r="J279" s="168">
        <f t="shared" si="18"/>
        <v>0</v>
      </c>
      <c r="K279" s="170">
        <f t="shared" si="18"/>
        <v>64</v>
      </c>
      <c r="L279" s="177">
        <f>SUM(L263:L278)</f>
        <v>36810</v>
      </c>
      <c r="M279" s="236">
        <f>SUM(M263:M277)/13</f>
        <v>193.59829059829059</v>
      </c>
      <c r="N279" s="169">
        <f>SUM(N263:N278)</f>
        <v>35200</v>
      </c>
      <c r="O279" s="236">
        <f>SUM(O264:O278)/13</f>
        <v>169.23076923076923</v>
      </c>
      <c r="P279" s="167" t="s">
        <v>66</v>
      </c>
      <c r="Q279" s="167">
        <f>SUM(Q264:Q277)/4</f>
        <v>18500</v>
      </c>
      <c r="R279" s="184">
        <f>SUM(R263:R278)</f>
        <v>149</v>
      </c>
      <c r="S279" s="216"/>
      <c r="T279" s="168"/>
    </row>
    <row r="280" spans="1:20" ht="15.95" customHeight="1" x14ac:dyDescent="0.25">
      <c r="R280" s="227"/>
    </row>
    <row r="281" spans="1:20" ht="15.95" customHeight="1" x14ac:dyDescent="0.25">
      <c r="A281" s="436" t="s">
        <v>46</v>
      </c>
      <c r="B281" s="436"/>
      <c r="C281" s="436"/>
      <c r="N281" s="173"/>
    </row>
    <row r="282" spans="1:20" ht="15.95" customHeight="1" x14ac:dyDescent="0.25">
      <c r="N282" s="453" t="str">
        <f>N233</f>
        <v>Curup, 31 Desember 2023</v>
      </c>
      <c r="O282" s="453"/>
      <c r="P282" s="453"/>
      <c r="Q282" s="213"/>
    </row>
    <row r="283" spans="1:20" ht="15.95" customHeight="1" x14ac:dyDescent="0.25">
      <c r="B283" s="53"/>
      <c r="C283" s="191"/>
      <c r="D283" s="191"/>
      <c r="N283" s="453" t="s">
        <v>292</v>
      </c>
      <c r="O283" s="453"/>
      <c r="P283" s="453"/>
      <c r="Q283" s="213"/>
    </row>
    <row r="284" spans="1:20" ht="15.95" customHeight="1" x14ac:dyDescent="0.3">
      <c r="B284" s="417"/>
      <c r="C284" s="191"/>
      <c r="D284" s="191"/>
    </row>
    <row r="285" spans="1:20" ht="15.95" customHeight="1" x14ac:dyDescent="0.25">
      <c r="B285" s="369"/>
      <c r="C285" s="191"/>
      <c r="D285" s="191"/>
    </row>
    <row r="286" spans="1:20" ht="15.95" customHeight="1" x14ac:dyDescent="0.25">
      <c r="B286" s="369"/>
      <c r="C286" s="191"/>
      <c r="D286" s="191"/>
    </row>
    <row r="287" spans="1:20" ht="15.95" customHeight="1" x14ac:dyDescent="0.25">
      <c r="B287" s="369"/>
      <c r="C287" s="191"/>
      <c r="D287" s="191"/>
      <c r="N287" s="446" t="str">
        <f>N238</f>
        <v>NETI HERPITA, SP</v>
      </c>
      <c r="O287" s="446"/>
      <c r="P287" s="446"/>
      <c r="Q287" s="214"/>
    </row>
    <row r="288" spans="1:20" ht="15.95" customHeight="1" x14ac:dyDescent="0.25">
      <c r="B288" s="369"/>
      <c r="C288" s="191"/>
      <c r="D288" s="191"/>
      <c r="N288" s="453" t="str">
        <f>N239</f>
        <v>NIP. 19661002 199102 2 001</v>
      </c>
      <c r="O288" s="453"/>
      <c r="P288" s="453"/>
      <c r="Q288" s="213"/>
    </row>
    <row r="294" spans="1:20" ht="15.95" customHeight="1" x14ac:dyDescent="0.25">
      <c r="L294" s="190"/>
    </row>
    <row r="295" spans="1:20" ht="15.95" customHeight="1" x14ac:dyDescent="0.25">
      <c r="A295" s="436" t="s">
        <v>332</v>
      </c>
      <c r="B295" s="436"/>
      <c r="C295" s="436"/>
      <c r="D295" s="436"/>
      <c r="E295" s="436"/>
      <c r="F295" s="436"/>
      <c r="G295" s="436"/>
      <c r="H295" s="436"/>
      <c r="I295" s="436"/>
      <c r="J295" s="436"/>
      <c r="K295" s="436"/>
      <c r="L295" s="436"/>
      <c r="M295" s="436"/>
      <c r="N295" s="436"/>
      <c r="O295" s="436"/>
      <c r="P295" s="436"/>
      <c r="Q295" s="436"/>
      <c r="R295" s="436"/>
      <c r="S295" s="436"/>
      <c r="T295" s="436"/>
    </row>
    <row r="296" spans="1:20" ht="15.95" customHeight="1" x14ac:dyDescent="0.25">
      <c r="L296" s="190"/>
    </row>
    <row r="297" spans="1:20" ht="15.95" customHeight="1" x14ac:dyDescent="0.25">
      <c r="A297" s="420" t="s">
        <v>93</v>
      </c>
      <c r="B297" s="420"/>
      <c r="C297" s="420"/>
      <c r="D297" s="420"/>
      <c r="E297" s="420"/>
      <c r="F297" s="420"/>
      <c r="G297" s="420"/>
      <c r="H297" s="420"/>
      <c r="I297" s="420"/>
      <c r="J297" s="420"/>
      <c r="K297" s="420"/>
      <c r="L297" s="420"/>
      <c r="M297" s="420"/>
      <c r="N297" s="420"/>
      <c r="O297" s="420"/>
      <c r="P297" s="420"/>
      <c r="Q297" s="420"/>
      <c r="R297" s="420"/>
      <c r="S297" s="420"/>
      <c r="T297" s="420"/>
    </row>
    <row r="298" spans="1:20" ht="15.95" customHeight="1" x14ac:dyDescent="0.25">
      <c r="A298" s="420" t="s">
        <v>4</v>
      </c>
      <c r="B298" s="420"/>
      <c r="C298" s="420"/>
      <c r="D298" s="420"/>
      <c r="E298" s="420"/>
      <c r="F298" s="420"/>
      <c r="G298" s="420"/>
      <c r="H298" s="420"/>
      <c r="I298" s="420"/>
      <c r="J298" s="420"/>
      <c r="K298" s="420"/>
      <c r="L298" s="420"/>
      <c r="M298" s="420"/>
      <c r="N298" s="420"/>
      <c r="O298" s="420"/>
      <c r="P298" s="420"/>
      <c r="Q298" s="420"/>
      <c r="R298" s="420"/>
      <c r="S298" s="420"/>
      <c r="T298" s="420"/>
    </row>
    <row r="299" spans="1:20" ht="15.95" customHeight="1" x14ac:dyDescent="0.25">
      <c r="N299" s="178"/>
    </row>
    <row r="300" spans="1:20" ht="15.95" customHeight="1" x14ac:dyDescent="0.3">
      <c r="A300" s="437" t="s">
        <v>5</v>
      </c>
      <c r="B300" s="437"/>
      <c r="C300" s="193" t="s">
        <v>80</v>
      </c>
      <c r="D300" s="193"/>
      <c r="L300" s="173"/>
      <c r="N300" s="173"/>
      <c r="Q300" s="246" t="s">
        <v>42</v>
      </c>
      <c r="S300" s="16" t="str">
        <f>S251</f>
        <v>: 2023</v>
      </c>
    </row>
    <row r="301" spans="1:20" ht="15.95" customHeight="1" x14ac:dyDescent="0.3">
      <c r="A301" s="436" t="s">
        <v>6</v>
      </c>
      <c r="B301" s="436"/>
      <c r="C301" s="174" t="s">
        <v>99</v>
      </c>
      <c r="Q301" s="246" t="s">
        <v>43</v>
      </c>
      <c r="S301" s="16" t="s">
        <v>45</v>
      </c>
    </row>
    <row r="302" spans="1:20" ht="15.95" customHeight="1" x14ac:dyDescent="0.3">
      <c r="A302" s="436" t="s">
        <v>7</v>
      </c>
      <c r="B302" s="436"/>
      <c r="C302" s="174" t="s">
        <v>41</v>
      </c>
      <c r="Q302" s="246" t="s">
        <v>44</v>
      </c>
      <c r="S302" s="16" t="str">
        <f>S253</f>
        <v>: IV ( Empat )</v>
      </c>
    </row>
    <row r="304" spans="1:20" ht="15.95" customHeight="1" x14ac:dyDescent="0.25">
      <c r="A304" s="449" t="s">
        <v>8</v>
      </c>
      <c r="B304" s="449" t="s">
        <v>9</v>
      </c>
      <c r="C304" s="195" t="s">
        <v>10</v>
      </c>
      <c r="D304" s="438" t="s">
        <v>15</v>
      </c>
      <c r="E304" s="439"/>
      <c r="F304" s="439"/>
      <c r="G304" s="439"/>
      <c r="H304" s="439"/>
      <c r="I304" s="439"/>
      <c r="J304" s="439"/>
      <c r="K304" s="440"/>
      <c r="L304" s="454" t="s">
        <v>28</v>
      </c>
      <c r="M304" s="455"/>
      <c r="N304" s="454" t="s">
        <v>28</v>
      </c>
      <c r="O304" s="455"/>
      <c r="P304" s="195"/>
      <c r="Q304" s="382"/>
      <c r="R304" s="441" t="s">
        <v>35</v>
      </c>
      <c r="S304" s="447"/>
      <c r="T304" s="449" t="s">
        <v>39</v>
      </c>
    </row>
    <row r="305" spans="1:20" ht="15.95" customHeight="1" x14ac:dyDescent="0.3">
      <c r="A305" s="450"/>
      <c r="B305" s="450"/>
      <c r="C305" s="196" t="s">
        <v>11</v>
      </c>
      <c r="D305" s="441" t="s">
        <v>16</v>
      </c>
      <c r="E305" s="439"/>
      <c r="F305" s="439"/>
      <c r="G305" s="440"/>
      <c r="H305" s="438" t="s">
        <v>23</v>
      </c>
      <c r="I305" s="439"/>
      <c r="J305" s="439"/>
      <c r="K305" s="440"/>
      <c r="L305" s="442" t="s">
        <v>29</v>
      </c>
      <c r="M305" s="443"/>
      <c r="N305" s="442" t="s">
        <v>29</v>
      </c>
      <c r="O305" s="443"/>
      <c r="P305" s="196"/>
      <c r="Q305" s="26" t="s">
        <v>416</v>
      </c>
      <c r="R305" s="444" t="s">
        <v>36</v>
      </c>
      <c r="S305" s="445"/>
      <c r="T305" s="450"/>
    </row>
    <row r="306" spans="1:20" ht="15.95" customHeight="1" x14ac:dyDescent="0.3">
      <c r="A306" s="450"/>
      <c r="B306" s="450"/>
      <c r="C306" s="197" t="s">
        <v>12</v>
      </c>
      <c r="D306" s="198"/>
      <c r="E306" s="199"/>
      <c r="F306" s="198"/>
      <c r="G306" s="198"/>
      <c r="H306" s="198"/>
      <c r="I306" s="198"/>
      <c r="J306" s="198"/>
      <c r="K306" s="198"/>
      <c r="L306" s="441" t="s">
        <v>30</v>
      </c>
      <c r="M306" s="447"/>
      <c r="N306" s="441" t="s">
        <v>30</v>
      </c>
      <c r="O306" s="447"/>
      <c r="P306" s="196" t="s">
        <v>34</v>
      </c>
      <c r="Q306" s="24" t="s">
        <v>417</v>
      </c>
      <c r="R306" s="195"/>
      <c r="S306" s="195"/>
      <c r="T306" s="450"/>
    </row>
    <row r="307" spans="1:20" ht="15.95" customHeight="1" x14ac:dyDescent="0.3">
      <c r="A307" s="450"/>
      <c r="B307" s="450"/>
      <c r="C307" s="197" t="s">
        <v>13</v>
      </c>
      <c r="D307" s="196" t="s">
        <v>17</v>
      </c>
      <c r="E307" s="200" t="s">
        <v>17</v>
      </c>
      <c r="F307" s="196" t="s">
        <v>20</v>
      </c>
      <c r="G307" s="196" t="s">
        <v>22</v>
      </c>
      <c r="H307" s="196" t="s">
        <v>24</v>
      </c>
      <c r="I307" s="196" t="s">
        <v>25</v>
      </c>
      <c r="J307" s="196" t="s">
        <v>26</v>
      </c>
      <c r="K307" s="196" t="s">
        <v>22</v>
      </c>
      <c r="L307" s="444" t="s">
        <v>14</v>
      </c>
      <c r="M307" s="445"/>
      <c r="N307" s="444" t="s">
        <v>33</v>
      </c>
      <c r="O307" s="445"/>
      <c r="P307" s="196" t="s">
        <v>28</v>
      </c>
      <c r="Q307" s="24" t="s">
        <v>418</v>
      </c>
      <c r="R307" s="196" t="s">
        <v>37</v>
      </c>
      <c r="S307" s="196" t="s">
        <v>38</v>
      </c>
      <c r="T307" s="450"/>
    </row>
    <row r="308" spans="1:20" ht="15.95" customHeight="1" x14ac:dyDescent="0.25">
      <c r="A308" s="450"/>
      <c r="B308" s="450"/>
      <c r="C308" s="197" t="s">
        <v>14</v>
      </c>
      <c r="D308" s="196" t="s">
        <v>18</v>
      </c>
      <c r="E308" s="200" t="s">
        <v>19</v>
      </c>
      <c r="F308" s="196" t="s">
        <v>21</v>
      </c>
      <c r="G308" s="196"/>
      <c r="H308" s="196"/>
      <c r="I308" s="196"/>
      <c r="J308" s="196" t="s">
        <v>27</v>
      </c>
      <c r="K308" s="196"/>
      <c r="L308" s="195" t="s">
        <v>22</v>
      </c>
      <c r="M308" s="203" t="s">
        <v>31</v>
      </c>
      <c r="N308" s="195" t="s">
        <v>22</v>
      </c>
      <c r="O308" s="203" t="s">
        <v>31</v>
      </c>
      <c r="P308" s="196"/>
      <c r="Q308" s="196"/>
      <c r="R308" s="204"/>
      <c r="S308" s="204"/>
      <c r="T308" s="450"/>
    </row>
    <row r="309" spans="1:20" ht="15.95" customHeight="1" x14ac:dyDescent="0.25">
      <c r="A309" s="451"/>
      <c r="B309" s="451"/>
      <c r="C309" s="166"/>
      <c r="D309" s="205"/>
      <c r="E309" s="206"/>
      <c r="F309" s="205"/>
      <c r="G309" s="205"/>
      <c r="H309" s="205"/>
      <c r="I309" s="205"/>
      <c r="J309" s="205"/>
      <c r="K309" s="205"/>
      <c r="L309" s="207" t="s">
        <v>29</v>
      </c>
      <c r="M309" s="208" t="s">
        <v>32</v>
      </c>
      <c r="N309" s="207" t="s">
        <v>29</v>
      </c>
      <c r="O309" s="208" t="s">
        <v>32</v>
      </c>
      <c r="P309" s="209"/>
      <c r="Q309" s="209"/>
      <c r="R309" s="205"/>
      <c r="S309" s="205"/>
      <c r="T309" s="451"/>
    </row>
    <row r="310" spans="1:20" ht="15.95" customHeight="1" x14ac:dyDescent="0.25">
      <c r="A310" s="167">
        <v>1</v>
      </c>
      <c r="B310" s="167">
        <v>2</v>
      </c>
      <c r="C310" s="167">
        <v>3</v>
      </c>
      <c r="D310" s="167">
        <v>4</v>
      </c>
      <c r="E310" s="167">
        <v>5</v>
      </c>
      <c r="F310" s="167">
        <v>6</v>
      </c>
      <c r="G310" s="167" t="s">
        <v>0</v>
      </c>
      <c r="H310" s="167">
        <v>8</v>
      </c>
      <c r="I310" s="167">
        <v>9</v>
      </c>
      <c r="J310" s="167">
        <v>10</v>
      </c>
      <c r="K310" s="167" t="s">
        <v>1</v>
      </c>
      <c r="L310" s="167">
        <v>12</v>
      </c>
      <c r="M310" s="210">
        <v>13</v>
      </c>
      <c r="N310" s="167">
        <v>14</v>
      </c>
      <c r="O310" s="210">
        <v>15</v>
      </c>
      <c r="P310" s="167">
        <v>16</v>
      </c>
      <c r="Q310" s="167">
        <v>17</v>
      </c>
      <c r="R310" s="167">
        <v>18</v>
      </c>
      <c r="S310" s="167">
        <v>19</v>
      </c>
      <c r="T310" s="167">
        <v>20</v>
      </c>
    </row>
    <row r="311" spans="1:20" ht="15.95" customHeight="1" x14ac:dyDescent="0.25">
      <c r="A311" s="167"/>
      <c r="B311" s="168"/>
      <c r="C311" s="168"/>
      <c r="D311" s="168"/>
      <c r="E311" s="168"/>
      <c r="F311" s="168"/>
      <c r="G311" s="168"/>
      <c r="H311" s="168"/>
      <c r="I311" s="168"/>
      <c r="J311" s="168"/>
      <c r="K311" s="168"/>
      <c r="L311" s="168"/>
      <c r="M311" s="184"/>
      <c r="N311" s="168"/>
      <c r="O311" s="176"/>
      <c r="P311" s="167"/>
      <c r="Q311" s="167"/>
      <c r="R311" s="168"/>
      <c r="S311" s="168"/>
      <c r="T311" s="168"/>
    </row>
    <row r="312" spans="1:20" ht="15.95" customHeight="1" x14ac:dyDescent="0.25">
      <c r="A312" s="167">
        <v>1</v>
      </c>
      <c r="B312" s="168" t="s">
        <v>109</v>
      </c>
      <c r="C312" s="168">
        <f>CURUP!C23</f>
        <v>9</v>
      </c>
      <c r="D312" s="180">
        <f>CURUP!D23</f>
        <v>0</v>
      </c>
      <c r="E312" s="168">
        <f>CURUP!E23</f>
        <v>0</v>
      </c>
      <c r="F312" s="180">
        <f>CURUP!F23</f>
        <v>0</v>
      </c>
      <c r="G312" s="168">
        <f>CURUP!G23</f>
        <v>9</v>
      </c>
      <c r="H312" s="180">
        <f>CURUP!H23</f>
        <v>0</v>
      </c>
      <c r="I312" s="235">
        <f>CURUP!I23</f>
        <v>9</v>
      </c>
      <c r="J312" s="275">
        <f>CURUP!J23</f>
        <v>0</v>
      </c>
      <c r="K312" s="226">
        <f>CURUP!K23</f>
        <v>9</v>
      </c>
      <c r="L312" s="169">
        <f>CURUP!L23</f>
        <v>5700</v>
      </c>
      <c r="M312" s="176">
        <f>CURUP!M23</f>
        <v>920.4</v>
      </c>
      <c r="N312" s="169">
        <f>CURUP!N23</f>
        <v>8275</v>
      </c>
      <c r="O312" s="176">
        <f>CURUP!O23</f>
        <v>920</v>
      </c>
      <c r="P312" s="167" t="str">
        <f>CURUP!P23</f>
        <v>Kopra</v>
      </c>
      <c r="Q312" s="167">
        <f>CURUP!Q118</f>
        <v>4000</v>
      </c>
      <c r="R312" s="235">
        <f>CURUP!R23</f>
        <v>37</v>
      </c>
      <c r="S312" s="168"/>
      <c r="T312" s="168"/>
    </row>
    <row r="313" spans="1:20" ht="15.95" customHeight="1" x14ac:dyDescent="0.25">
      <c r="A313" s="167">
        <v>2</v>
      </c>
      <c r="B313" s="168" t="s">
        <v>110</v>
      </c>
      <c r="C313" s="223">
        <f>'CURUP SELATAN'!C23</f>
        <v>26</v>
      </c>
      <c r="D313" s="222">
        <f>'CURUP SELATAN'!D23</f>
        <v>0</v>
      </c>
      <c r="E313" s="222">
        <f>'CURUP SELATAN'!E23</f>
        <v>0</v>
      </c>
      <c r="F313" s="222">
        <f>'CURUP SELATAN'!F23</f>
        <v>0</v>
      </c>
      <c r="G313" s="223">
        <f>'CURUP SELATAN'!G23</f>
        <v>26</v>
      </c>
      <c r="H313" s="223">
        <f>'CURUP SELATAN'!H23</f>
        <v>3</v>
      </c>
      <c r="I313" s="223">
        <f>'CURUP SELATAN'!I23</f>
        <v>21</v>
      </c>
      <c r="J313" s="275">
        <f>'CURUP SELATAN'!J23</f>
        <v>2</v>
      </c>
      <c r="K313" s="226">
        <f>'CURUP SELATAN'!K23</f>
        <v>26</v>
      </c>
      <c r="L313" s="169">
        <f>'CURUP SELATAN'!L23</f>
        <v>19600</v>
      </c>
      <c r="M313" s="176">
        <f>'CURUP SELATAN'!M23</f>
        <v>937.5</v>
      </c>
      <c r="N313" s="223">
        <f>'CURUP SELATAN'!N23</f>
        <v>19600</v>
      </c>
      <c r="O313" s="231">
        <f>'CURUP SELATAN'!O23</f>
        <v>937.5</v>
      </c>
      <c r="P313" s="167" t="str">
        <f>'CURUP SELATAN'!P23</f>
        <v>Kopra</v>
      </c>
      <c r="Q313" s="167">
        <f>'CURUP SELATAN'!Q23</f>
        <v>3500</v>
      </c>
      <c r="R313" s="216">
        <f>'CURUP SELATAN'!R23</f>
        <v>15</v>
      </c>
      <c r="S313" s="168"/>
      <c r="T313" s="168"/>
    </row>
    <row r="314" spans="1:20" ht="15.95" customHeight="1" x14ac:dyDescent="0.25">
      <c r="A314" s="167">
        <v>3</v>
      </c>
      <c r="B314" s="168" t="s">
        <v>111</v>
      </c>
      <c r="C314" s="222">
        <f>'CURUP UTARA'!C23</f>
        <v>6</v>
      </c>
      <c r="D314" s="222">
        <f>'CURUP UTARA'!D23</f>
        <v>0</v>
      </c>
      <c r="E314" s="222">
        <f>'CURUP UTARA'!E23</f>
        <v>0</v>
      </c>
      <c r="F314" s="222">
        <f>'CURUP UTARA'!F23</f>
        <v>0</v>
      </c>
      <c r="G314" s="222">
        <f>'CURUP UTARA'!G23</f>
        <v>6</v>
      </c>
      <c r="H314" s="222">
        <f>'CURUP UTARA'!H23</f>
        <v>6</v>
      </c>
      <c r="I314" s="222">
        <f>'CURUP UTARA'!I23</f>
        <v>0</v>
      </c>
      <c r="J314" s="222">
        <f>'CURUP UTARA'!J23</f>
        <v>0</v>
      </c>
      <c r="K314" s="222">
        <f>'CURUP UTARA'!K23</f>
        <v>6</v>
      </c>
      <c r="L314" s="222">
        <f>'CURUP UTARA'!L23</f>
        <v>0</v>
      </c>
      <c r="M314" s="222">
        <f>'CURUP UTARA'!M23</f>
        <v>0</v>
      </c>
      <c r="N314" s="222">
        <f>'CURUP UTARA'!N23</f>
        <v>0</v>
      </c>
      <c r="O314" s="222">
        <f>'CURUP UTARA'!O23</f>
        <v>0</v>
      </c>
      <c r="P314" s="245" t="str">
        <f>'CURUP UTARA'!P23</f>
        <v>Kopra</v>
      </c>
      <c r="Q314" s="245"/>
      <c r="R314" s="223">
        <f>'CURUP UTARA'!R23</f>
        <v>30</v>
      </c>
      <c r="S314" s="168"/>
      <c r="T314" s="168"/>
    </row>
    <row r="315" spans="1:20" ht="15.95" customHeight="1" x14ac:dyDescent="0.25">
      <c r="A315" s="167">
        <v>4</v>
      </c>
      <c r="B315" s="168" t="s">
        <v>112</v>
      </c>
      <c r="C315" s="180">
        <f>'CURUP TIMUR'!C23</f>
        <v>6</v>
      </c>
      <c r="D315" s="180">
        <f>'CURUP TIMUR'!D23</f>
        <v>0</v>
      </c>
      <c r="E315" s="235">
        <f>'CURUP TIMUR'!E156</f>
        <v>0</v>
      </c>
      <c r="F315" s="180">
        <f>'CURUP TIMUR'!F23</f>
        <v>0</v>
      </c>
      <c r="G315" s="180">
        <f>'CURUP TIMUR'!G23</f>
        <v>6</v>
      </c>
      <c r="H315" s="180">
        <f>'CURUP TIMUR'!H23</f>
        <v>2</v>
      </c>
      <c r="I315" s="180">
        <f>'CURUP TIMUR'!I23</f>
        <v>3</v>
      </c>
      <c r="J315" s="275">
        <f>'CURUP TIMUR'!J23</f>
        <v>1</v>
      </c>
      <c r="K315" s="226">
        <f>'CURUP TIMUR'!K23</f>
        <v>6</v>
      </c>
      <c r="L315" s="169">
        <f>'CURUP TIMUR'!L23</f>
        <v>2880</v>
      </c>
      <c r="M315" s="176">
        <f>'CURUP TIMUR'!M23</f>
        <v>960</v>
      </c>
      <c r="N315" s="223">
        <f>'CURUP TIMUR'!N23</f>
        <v>2880</v>
      </c>
      <c r="O315" s="231">
        <f>'CURUP TIMUR'!O23</f>
        <v>960</v>
      </c>
      <c r="P315" s="167" t="str">
        <f>'CURUP TIMUR'!P23</f>
        <v>Kopra</v>
      </c>
      <c r="Q315" s="167">
        <f>'CURUP TIMUR'!Q23</f>
        <v>4000</v>
      </c>
      <c r="R315" s="216">
        <f>'CURUP TIMUR'!R23</f>
        <v>8</v>
      </c>
      <c r="S315" s="168"/>
      <c r="T315" s="168"/>
    </row>
    <row r="316" spans="1:20" ht="15.95" customHeight="1" x14ac:dyDescent="0.25">
      <c r="A316" s="167">
        <v>5</v>
      </c>
      <c r="B316" s="168" t="s">
        <v>113</v>
      </c>
      <c r="C316" s="168">
        <f>'CURUP TENGAH'!C23</f>
        <v>5</v>
      </c>
      <c r="D316" s="180">
        <f>'CURUP TENGAH'!D23</f>
        <v>0</v>
      </c>
      <c r="E316" s="180">
        <f>'CURUP TENGAH'!E23</f>
        <v>0</v>
      </c>
      <c r="F316" s="180">
        <f>'CURUP TENGAH'!F23</f>
        <v>0</v>
      </c>
      <c r="G316" s="168">
        <f>'CURUP TENGAH'!G23</f>
        <v>5</v>
      </c>
      <c r="H316" s="222">
        <f>'CURUP TENGAH'!H23</f>
        <v>1.72</v>
      </c>
      <c r="I316" s="222">
        <f>'CURUP TENGAH'!I23</f>
        <v>3.28</v>
      </c>
      <c r="J316" s="275">
        <f>'CURUP TENGAH'!J23</f>
        <v>0</v>
      </c>
      <c r="K316" s="226">
        <f>'CURUP TENGAH'!K23</f>
        <v>5</v>
      </c>
      <c r="L316" s="169">
        <f>'CURUP TENGAH'!L23</f>
        <v>3280</v>
      </c>
      <c r="M316" s="176">
        <f>'CURUP TENGAH'!M23</f>
        <v>1000</v>
      </c>
      <c r="N316" s="223">
        <f>'CURUP TENGAH'!N23</f>
        <v>3280</v>
      </c>
      <c r="O316" s="231">
        <f>'CURUP TENGAH'!O23</f>
        <v>1000</v>
      </c>
      <c r="P316" s="167" t="str">
        <f>'CURUP TENGAH'!P23</f>
        <v>Kopra</v>
      </c>
      <c r="Q316" s="167">
        <f>'CURUP TENGAH'!Q23</f>
        <v>4000</v>
      </c>
      <c r="R316" s="216">
        <f>'CURUP TENGAH'!R23</f>
        <v>24</v>
      </c>
      <c r="S316" s="168"/>
      <c r="T316" s="168"/>
    </row>
    <row r="317" spans="1:20" ht="15.95" customHeight="1" x14ac:dyDescent="0.25">
      <c r="A317" s="167">
        <v>6</v>
      </c>
      <c r="B317" s="168" t="s">
        <v>114</v>
      </c>
      <c r="C317" s="168">
        <f>'SELUPU REJANG'!C23</f>
        <v>6</v>
      </c>
      <c r="D317" s="180">
        <f>'SELUPU REJANG'!D23</f>
        <v>0</v>
      </c>
      <c r="E317" s="180">
        <f>'SELUPU REJANG'!E23</f>
        <v>0</v>
      </c>
      <c r="F317" s="180">
        <f>'SELUPU REJANG'!F23</f>
        <v>0</v>
      </c>
      <c r="G317" s="180">
        <f>'SELUPU REJANG'!G23</f>
        <v>6</v>
      </c>
      <c r="H317" s="180">
        <f>'SELUPU REJANG'!H23</f>
        <v>1</v>
      </c>
      <c r="I317" s="180">
        <f>'SELUPU REJANG'!I23</f>
        <v>5</v>
      </c>
      <c r="J317" s="275">
        <f>'SELUPU REJANG'!J23</f>
        <v>0</v>
      </c>
      <c r="K317" s="226">
        <f>'SELUPU REJANG'!K23</f>
        <v>6</v>
      </c>
      <c r="L317" s="169">
        <f>'SELUPU REJANG'!L23</f>
        <v>4620</v>
      </c>
      <c r="M317" s="176">
        <f>'SELUPU REJANG'!M23</f>
        <v>920</v>
      </c>
      <c r="N317" s="223">
        <f>'SELUPU REJANG'!N23</f>
        <v>4620</v>
      </c>
      <c r="O317" s="231">
        <f>'SELUPU REJANG'!O23</f>
        <v>920</v>
      </c>
      <c r="P317" s="167" t="str">
        <f>'SELUPU REJANG'!P23</f>
        <v>Kopra</v>
      </c>
      <c r="Q317" s="167">
        <f>'SELUPU REJANG'!Q23</f>
        <v>3000</v>
      </c>
      <c r="R317" s="216">
        <f>'SELUPU REJANG'!R23</f>
        <v>14</v>
      </c>
      <c r="S317" s="168"/>
      <c r="T317" s="168"/>
    </row>
    <row r="318" spans="1:20" ht="15.95" customHeight="1" x14ac:dyDescent="0.25">
      <c r="A318" s="167">
        <v>7</v>
      </c>
      <c r="B318" s="168" t="s">
        <v>115</v>
      </c>
      <c r="C318" s="180">
        <f>'BERMANI ULU'!C23</f>
        <v>0</v>
      </c>
      <c r="D318" s="180">
        <f>'BERMANI ULU'!D23</f>
        <v>0</v>
      </c>
      <c r="E318" s="180">
        <f>'BERMANI ULU'!E23</f>
        <v>0</v>
      </c>
      <c r="F318" s="180">
        <f>'BERMANI ULU'!F23</f>
        <v>0</v>
      </c>
      <c r="G318" s="180">
        <f>'BERMANI ULU'!G23</f>
        <v>0</v>
      </c>
      <c r="H318" s="180">
        <f>'BERMANI ULU'!H23</f>
        <v>0</v>
      </c>
      <c r="I318" s="180">
        <f>'BERMANI ULU'!I23</f>
        <v>0</v>
      </c>
      <c r="J318" s="216">
        <f>'BERMANI ULU'!J23</f>
        <v>0</v>
      </c>
      <c r="K318" s="216">
        <f>'BERMANI ULU'!K23</f>
        <v>0</v>
      </c>
      <c r="L318" s="177">
        <f>'BERMANI ULU'!L23</f>
        <v>0</v>
      </c>
      <c r="M318" s="179">
        <f>'BERMANI ULU'!M23</f>
        <v>0</v>
      </c>
      <c r="N318" s="222">
        <f>'BERMANI ULU'!N23</f>
        <v>0</v>
      </c>
      <c r="O318" s="232">
        <f>'BERMANI ULU'!O23</f>
        <v>0</v>
      </c>
      <c r="P318" s="167" t="str">
        <f>'BERMANI ULU'!P23</f>
        <v>Kopra</v>
      </c>
      <c r="Q318" s="167"/>
      <c r="R318" s="180">
        <f>'BERMANI ULU'!R23</f>
        <v>0</v>
      </c>
      <c r="S318" s="168"/>
      <c r="T318" s="168"/>
    </row>
    <row r="319" spans="1:20" ht="15.95" customHeight="1" x14ac:dyDescent="0.25">
      <c r="A319" s="167">
        <v>8</v>
      </c>
      <c r="B319" s="168" t="s">
        <v>116</v>
      </c>
      <c r="C319" s="180">
        <f>BUR!C23</f>
        <v>0</v>
      </c>
      <c r="D319" s="180">
        <f>BUR!D23</f>
        <v>0</v>
      </c>
      <c r="E319" s="180">
        <f>BUR!E23</f>
        <v>0</v>
      </c>
      <c r="F319" s="180">
        <f>BUR!F23</f>
        <v>0</v>
      </c>
      <c r="G319" s="180">
        <f>'BERMANI ULU'!G23</f>
        <v>0</v>
      </c>
      <c r="H319" s="180">
        <f>BUR!H23</f>
        <v>0</v>
      </c>
      <c r="I319" s="180">
        <f>BUR!I23</f>
        <v>0</v>
      </c>
      <c r="J319" s="216">
        <f>BUR!J23</f>
        <v>0</v>
      </c>
      <c r="K319" s="216">
        <f>BUR!K23</f>
        <v>0</v>
      </c>
      <c r="L319" s="177">
        <f>BUR!L23</f>
        <v>0</v>
      </c>
      <c r="M319" s="179">
        <f>BUR!M23</f>
        <v>0</v>
      </c>
      <c r="N319" s="222">
        <f>BUR!N23</f>
        <v>0</v>
      </c>
      <c r="O319" s="232">
        <f>'BERMANI ULU'!O23</f>
        <v>0</v>
      </c>
      <c r="P319" s="221" t="str">
        <f>BUR!P23</f>
        <v>Kopra</v>
      </c>
      <c r="Q319" s="221"/>
      <c r="R319" s="180">
        <f>BUR!R23</f>
        <v>0</v>
      </c>
      <c r="S319" s="168"/>
      <c r="T319" s="168"/>
    </row>
    <row r="320" spans="1:20" ht="15.95" customHeight="1" x14ac:dyDescent="0.25">
      <c r="A320" s="167">
        <v>9</v>
      </c>
      <c r="B320" s="168" t="s">
        <v>117</v>
      </c>
      <c r="C320" s="168">
        <f>'SINDANG KELINGI'!C23</f>
        <v>42.269999999999996</v>
      </c>
      <c r="D320" s="180">
        <f>'SINDANG KELINGI'!D23</f>
        <v>0</v>
      </c>
      <c r="E320" s="180"/>
      <c r="F320" s="180">
        <f>'SINDANG KELINGI'!F23</f>
        <v>0</v>
      </c>
      <c r="G320" s="168">
        <f>'SINDANG KELINGI'!G23</f>
        <v>42.269999999999996</v>
      </c>
      <c r="H320" s="168">
        <f>'SINDANG KELINGI'!H23</f>
        <v>9</v>
      </c>
      <c r="I320" s="168">
        <f>'SINDANG KELINGI'!I23</f>
        <v>33.269999999999996</v>
      </c>
      <c r="J320" s="275">
        <f>'SINDANG KELINGI'!J23</f>
        <v>0</v>
      </c>
      <c r="K320" s="226">
        <f>'SINDANG KELINGI'!K23</f>
        <v>42.269999999999996</v>
      </c>
      <c r="L320" s="169">
        <f>'SINDANG KELINGI'!L23</f>
        <v>31957</v>
      </c>
      <c r="M320" s="176">
        <f>'SINDANG KELINGI'!M23</f>
        <v>960</v>
      </c>
      <c r="N320" s="223">
        <f>'SINDANG KELINGI'!N23</f>
        <v>31956.5</v>
      </c>
      <c r="O320" s="231">
        <f>'SINDANG KELINGI'!O23</f>
        <v>960</v>
      </c>
      <c r="P320" s="167" t="str">
        <f>'SINDANG KELINGI'!P23</f>
        <v>Kopra</v>
      </c>
      <c r="Q320" s="167">
        <f>'SINDANG KELINGI'!Q23</f>
        <v>3500</v>
      </c>
      <c r="R320" s="216">
        <f>'SINDANG KELINGI'!R23</f>
        <v>189</v>
      </c>
      <c r="S320" s="168"/>
      <c r="T320" s="168"/>
    </row>
    <row r="321" spans="1:20" ht="15.95" customHeight="1" x14ac:dyDescent="0.25">
      <c r="A321" s="167">
        <v>10</v>
      </c>
      <c r="B321" s="168" t="s">
        <v>118</v>
      </c>
      <c r="C321" s="180">
        <f>'SINDANG DATARAN '!C23</f>
        <v>0</v>
      </c>
      <c r="D321" s="180">
        <f>'SINDANG DATARAN '!D23</f>
        <v>0</v>
      </c>
      <c r="E321" s="180">
        <f>'SINDANG DATARAN '!E23</f>
        <v>0</v>
      </c>
      <c r="F321" s="180">
        <f>'SINDANG DATARAN '!F23</f>
        <v>0</v>
      </c>
      <c r="G321" s="180">
        <f>'SINDANG DATARAN '!G23</f>
        <v>0</v>
      </c>
      <c r="H321" s="180">
        <f>'SINDANG DATARAN '!H23</f>
        <v>0</v>
      </c>
      <c r="I321" s="180">
        <f>'SINDANG DATARAN '!I23</f>
        <v>0</v>
      </c>
      <c r="J321" s="216">
        <f>'SINDANG DATARAN '!J23</f>
        <v>0</v>
      </c>
      <c r="K321" s="216">
        <f>'SINDANG DATARAN '!K23</f>
        <v>0</v>
      </c>
      <c r="L321" s="177">
        <f>'SINDANG DATARAN '!L23</f>
        <v>0</v>
      </c>
      <c r="M321" s="179">
        <f>'SINDANG DATARAN '!M23</f>
        <v>0</v>
      </c>
      <c r="N321" s="222">
        <f>'SINDANG DATARAN '!N23</f>
        <v>0</v>
      </c>
      <c r="O321" s="232">
        <f>'SINDANG DATARAN '!O23</f>
        <v>0</v>
      </c>
      <c r="P321" s="167" t="str">
        <f>'SINDANG DATARAN '!P23</f>
        <v>Kopra</v>
      </c>
      <c r="Q321" s="167"/>
      <c r="R321" s="180">
        <f>'SINDANG DATARAN '!R23</f>
        <v>0</v>
      </c>
      <c r="S321" s="168"/>
      <c r="T321" s="168"/>
    </row>
    <row r="322" spans="1:20" ht="15.95" customHeight="1" x14ac:dyDescent="0.25">
      <c r="A322" s="167">
        <v>11</v>
      </c>
      <c r="B322" s="168" t="s">
        <v>119</v>
      </c>
      <c r="C322" s="226">
        <f>'SINDANG BELITI ULU'!C23</f>
        <v>12.2</v>
      </c>
      <c r="D322" s="180">
        <f>'SINDANG BELITI ULU'!D23</f>
        <v>0</v>
      </c>
      <c r="E322" s="180">
        <f>'SINDANG BELITI ULU'!E23</f>
        <v>0</v>
      </c>
      <c r="F322" s="180">
        <f>'SINDANG BELITI ULU'!F23</f>
        <v>0</v>
      </c>
      <c r="G322" s="226">
        <f>'SINDANG BELITI ULU'!G23</f>
        <v>12.2</v>
      </c>
      <c r="H322" s="226">
        <f>'SINDANG BELITI ULU'!H23</f>
        <v>1.5</v>
      </c>
      <c r="I322" s="226">
        <f>'SINDANG BELITI ULU'!I23</f>
        <v>10.7</v>
      </c>
      <c r="J322" s="275">
        <f>'SINDANG BELITI ULU'!J23</f>
        <v>0</v>
      </c>
      <c r="K322" s="226">
        <f>'SINDANG BELITI ULU'!K23</f>
        <v>12.2</v>
      </c>
      <c r="L322" s="169">
        <f>'SINDANG BELITI ULU'!L23</f>
        <v>9610</v>
      </c>
      <c r="M322" s="176">
        <f>'SINDANG BELITI ULU'!M23</f>
        <v>895.55555555555554</v>
      </c>
      <c r="N322" s="216">
        <f>'SINDANG BELITI ULU'!N23</f>
        <v>9630</v>
      </c>
      <c r="O322" s="233">
        <f>'SINDANG BELITI ULU'!O23</f>
        <v>900</v>
      </c>
      <c r="P322" s="167" t="str">
        <f>'SINDANG BELITI ULU'!P23</f>
        <v>Kopra</v>
      </c>
      <c r="Q322" s="167">
        <f>'SINDANG BELITI ULU'!Q23</f>
        <v>3000</v>
      </c>
      <c r="R322" s="216">
        <f>'SINDANG BELITI ULU'!R23</f>
        <v>70</v>
      </c>
      <c r="S322" s="168"/>
      <c r="T322" s="168"/>
    </row>
    <row r="323" spans="1:20" ht="15.95" customHeight="1" x14ac:dyDescent="0.25">
      <c r="A323" s="167">
        <v>12</v>
      </c>
      <c r="B323" s="168" t="s">
        <v>120</v>
      </c>
      <c r="C323" s="222">
        <f>BINDURIANG!C23</f>
        <v>8.8000000000000007</v>
      </c>
      <c r="D323" s="180">
        <f>BINDURIANG!D23</f>
        <v>0</v>
      </c>
      <c r="E323" s="180">
        <f>BINDURIANG!E23</f>
        <v>0</v>
      </c>
      <c r="F323" s="180">
        <f>BINDURIANG!F23</f>
        <v>0</v>
      </c>
      <c r="G323" s="222">
        <f>BINDURIANG!G23</f>
        <v>8.8000000000000007</v>
      </c>
      <c r="H323" s="222">
        <f>BINDURIANG!H23</f>
        <v>1.05</v>
      </c>
      <c r="I323" s="222">
        <f>BINDURIANG!I23</f>
        <v>7.75</v>
      </c>
      <c r="J323" s="275">
        <f>BINDURIANG!J23</f>
        <v>0</v>
      </c>
      <c r="K323" s="226">
        <f>BINDURIANG!K23</f>
        <v>8.8000000000000007</v>
      </c>
      <c r="L323" s="169">
        <f>BINDURIANG!L23</f>
        <v>7420</v>
      </c>
      <c r="M323" s="176">
        <f>BINDURIANG!M23</f>
        <v>948</v>
      </c>
      <c r="N323" s="216">
        <f>BINDURIANG!N23</f>
        <v>7600</v>
      </c>
      <c r="O323" s="233">
        <f>BINDURIANG!O23</f>
        <v>960</v>
      </c>
      <c r="P323" s="167" t="str">
        <f>BINDURIANG!P23</f>
        <v>Kopra</v>
      </c>
      <c r="Q323" s="167">
        <f>BINDURIANG!Q23</f>
        <v>3000</v>
      </c>
      <c r="R323" s="216">
        <f>BINDURIANG!R23</f>
        <v>139</v>
      </c>
      <c r="S323" s="168"/>
      <c r="T323" s="168"/>
    </row>
    <row r="324" spans="1:20" ht="15.95" customHeight="1" x14ac:dyDescent="0.25">
      <c r="A324" s="167">
        <v>13</v>
      </c>
      <c r="B324" s="168" t="s">
        <v>121</v>
      </c>
      <c r="C324" s="168">
        <f>'PUT '!C23</f>
        <v>66</v>
      </c>
      <c r="D324" s="180">
        <f>'PUT '!D23</f>
        <v>0</v>
      </c>
      <c r="E324" s="180">
        <f>'PUT '!E23</f>
        <v>0</v>
      </c>
      <c r="F324" s="180">
        <f>'PUT '!F23</f>
        <v>0</v>
      </c>
      <c r="G324" s="180">
        <f>'PUT '!G23</f>
        <v>66</v>
      </c>
      <c r="H324" s="180">
        <f>'PUT '!H23</f>
        <v>18</v>
      </c>
      <c r="I324" s="168">
        <f>'PUT '!I23</f>
        <v>48</v>
      </c>
      <c r="J324" s="275">
        <f>'PUT '!J23</f>
        <v>0</v>
      </c>
      <c r="K324" s="226">
        <f>'PUT '!K23</f>
        <v>66</v>
      </c>
      <c r="L324" s="169">
        <f>'PUT '!L23</f>
        <v>46000</v>
      </c>
      <c r="M324" s="176">
        <f>'PUT '!M23</f>
        <v>953.33333333333337</v>
      </c>
      <c r="N324" s="223">
        <f>'PUT '!N23</f>
        <v>46000</v>
      </c>
      <c r="O324" s="231">
        <f>'PUT '!O23</f>
        <v>953.33333333333337</v>
      </c>
      <c r="P324" s="167" t="str">
        <f>'PUT '!P23</f>
        <v>Kopra</v>
      </c>
      <c r="Q324" s="167">
        <f>'PUT '!Q23</f>
        <v>3000</v>
      </c>
      <c r="R324" s="216">
        <f>'PUT '!R23</f>
        <v>477</v>
      </c>
      <c r="S324" s="168"/>
      <c r="T324" s="168"/>
    </row>
    <row r="325" spans="1:20" ht="15.95" customHeight="1" x14ac:dyDescent="0.25">
      <c r="A325" s="167">
        <v>14</v>
      </c>
      <c r="B325" s="168" t="s">
        <v>288</v>
      </c>
      <c r="C325" s="168">
        <f>'SINDANG BELITI ILIR'!C23</f>
        <v>94.5</v>
      </c>
      <c r="D325" s="222">
        <f>'SINDANG BELITI ILIR'!D23</f>
        <v>0</v>
      </c>
      <c r="E325" s="168">
        <f>'SINDANG BELITI ILIR'!E23</f>
        <v>0</v>
      </c>
      <c r="F325" s="180">
        <f>'SINDANG BELITI ILIR'!F23</f>
        <v>0</v>
      </c>
      <c r="G325" s="168">
        <f>'SINDANG BELITI ILIR'!G23</f>
        <v>94.5</v>
      </c>
      <c r="H325" s="222">
        <f>'SINDANG BELITI ILIR'!H23</f>
        <v>43</v>
      </c>
      <c r="I325" s="180">
        <f>'SINDANG BELITI ILIR'!I23</f>
        <v>45</v>
      </c>
      <c r="J325" s="275">
        <f>'SINDANG BELITI ILIR'!J23</f>
        <v>6.5</v>
      </c>
      <c r="K325" s="226">
        <f>'SINDANG BELITI ILIR'!K23</f>
        <v>94.5</v>
      </c>
      <c r="L325" s="169">
        <f>'SINDANG BELITI ILIR'!L23</f>
        <v>42810</v>
      </c>
      <c r="M325" s="176">
        <f>'SINDANG BELITI ILIR'!M23</f>
        <v>955</v>
      </c>
      <c r="N325" s="223">
        <f>'SINDANG BELITI ILIR'!N23</f>
        <v>43020</v>
      </c>
      <c r="O325" s="231">
        <f>'SINDANG BELITI ILIR'!O23</f>
        <v>957</v>
      </c>
      <c r="P325" s="167" t="str">
        <f>'SINDANG BELITI ILIR'!P23</f>
        <v>Kopra</v>
      </c>
      <c r="Q325" s="167">
        <f>'SINDANG BELITI ILIR'!Q23</f>
        <v>3000</v>
      </c>
      <c r="R325" s="168">
        <f>'SINDANG BELITI ILIR'!R23</f>
        <v>182</v>
      </c>
      <c r="S325" s="168"/>
      <c r="T325" s="168"/>
    </row>
    <row r="326" spans="1:20" ht="15.95" customHeight="1" x14ac:dyDescent="0.25">
      <c r="A326" s="167">
        <v>15</v>
      </c>
      <c r="B326" s="168" t="s">
        <v>269</v>
      </c>
      <c r="C326" s="168">
        <f>'KOTA PADANG'!C23</f>
        <v>19.5</v>
      </c>
      <c r="D326" s="180">
        <f>'KOTA PADANG'!D23</f>
        <v>0</v>
      </c>
      <c r="E326" s="168">
        <f>'KOTA PADANG'!E23</f>
        <v>0</v>
      </c>
      <c r="F326" s="180">
        <f>'KOTA PADANG'!F23</f>
        <v>0</v>
      </c>
      <c r="G326" s="168">
        <f>'KOTA PADANG'!G23</f>
        <v>19.5</v>
      </c>
      <c r="H326" s="168">
        <f>'KOTA PADANG'!H23</f>
        <v>7.5</v>
      </c>
      <c r="I326" s="168">
        <f>'KOTA PADANG'!I23</f>
        <v>12</v>
      </c>
      <c r="J326" s="275">
        <f>'KOTA PADANG'!J23</f>
        <v>0</v>
      </c>
      <c r="K326" s="226">
        <f>'KOTA PADANG'!K23</f>
        <v>19.5</v>
      </c>
      <c r="L326" s="169">
        <f>'KOTA PADANG'!L23</f>
        <v>12550</v>
      </c>
      <c r="M326" s="176">
        <f>'KOTA PADANG'!M23</f>
        <v>1044.4444444444443</v>
      </c>
      <c r="N326" s="223">
        <f>'KOTA PADANG'!N23</f>
        <v>12550</v>
      </c>
      <c r="O326" s="231">
        <f>'KOTA PADANG'!O23</f>
        <v>1044.4444444444443</v>
      </c>
      <c r="P326" s="167" t="str">
        <f>'KOTA PADANG'!P23</f>
        <v>Kopra</v>
      </c>
      <c r="Q326" s="167">
        <f>'KOTA PADANG'!Q23</f>
        <v>3000</v>
      </c>
      <c r="R326" s="216">
        <f>'KOTA PADANG'!R23</f>
        <v>102</v>
      </c>
      <c r="S326" s="168"/>
      <c r="T326" s="168"/>
    </row>
    <row r="327" spans="1:20" ht="15.95" customHeight="1" x14ac:dyDescent="0.25">
      <c r="A327" s="167"/>
      <c r="B327" s="168"/>
      <c r="C327" s="168"/>
      <c r="D327" s="168"/>
      <c r="E327" s="168"/>
      <c r="F327" s="168"/>
      <c r="G327" s="168"/>
      <c r="H327" s="168"/>
      <c r="I327" s="168"/>
      <c r="J327" s="168"/>
      <c r="K327" s="168"/>
      <c r="L327" s="177"/>
      <c r="M327" s="179"/>
      <c r="N327" s="226"/>
      <c r="O327" s="236"/>
      <c r="P327" s="167"/>
      <c r="Q327" s="167"/>
      <c r="R327" s="168"/>
      <c r="S327" s="168"/>
      <c r="T327" s="168"/>
    </row>
    <row r="328" spans="1:20" ht="15.95" customHeight="1" x14ac:dyDescent="0.25">
      <c r="A328" s="167"/>
      <c r="B328" s="187" t="s">
        <v>3</v>
      </c>
      <c r="C328" s="184">
        <f>SUM(C312:C327)</f>
        <v>301.27</v>
      </c>
      <c r="D328" s="168">
        <f t="shared" ref="D328:L328" si="19">SUM(D312:D327)</f>
        <v>0</v>
      </c>
      <c r="E328" s="168">
        <f t="shared" si="19"/>
        <v>0</v>
      </c>
      <c r="F328" s="168">
        <f t="shared" si="19"/>
        <v>0</v>
      </c>
      <c r="G328" s="168">
        <f t="shared" si="19"/>
        <v>301.27</v>
      </c>
      <c r="H328" s="297">
        <f>SUM(H312:H327)</f>
        <v>93.77</v>
      </c>
      <c r="I328" s="298">
        <f>SUM(I312:I327)</f>
        <v>198</v>
      </c>
      <c r="J328" s="184">
        <f>SUM(J312:J327)</f>
        <v>9.5</v>
      </c>
      <c r="K328" s="226">
        <f>SUM(K312:K326)</f>
        <v>301.27</v>
      </c>
      <c r="L328" s="177">
        <f t="shared" si="19"/>
        <v>186427</v>
      </c>
      <c r="M328" s="179">
        <f>SUM(M312:M326)/11</f>
        <v>954.0212121212121</v>
      </c>
      <c r="N328" s="169">
        <f>SUM(N312:N327)</f>
        <v>189411.5</v>
      </c>
      <c r="O328" s="236">
        <f>SUM(O312:O327)/11</f>
        <v>955.66161616161617</v>
      </c>
      <c r="P328" s="167" t="s">
        <v>67</v>
      </c>
      <c r="Q328" s="244">
        <f>SUM(Q312:Q326)/11</f>
        <v>3363.6363636363635</v>
      </c>
      <c r="R328" s="184">
        <f>SUM(R312:R327)</f>
        <v>1287</v>
      </c>
      <c r="S328" s="168"/>
      <c r="T328" s="168"/>
    </row>
    <row r="330" spans="1:20" ht="15.95" customHeight="1" x14ac:dyDescent="0.25">
      <c r="A330" s="436" t="s">
        <v>46</v>
      </c>
      <c r="B330" s="436"/>
      <c r="C330" s="436"/>
    </row>
    <row r="331" spans="1:20" ht="15.95" customHeight="1" x14ac:dyDescent="0.25">
      <c r="M331" s="237"/>
      <c r="N331" s="173"/>
      <c r="S331" s="227"/>
    </row>
    <row r="332" spans="1:20" ht="15.95" customHeight="1" x14ac:dyDescent="0.25">
      <c r="N332" s="453" t="str">
        <f>N282</f>
        <v>Curup, 31 Desember 2023</v>
      </c>
      <c r="O332" s="453"/>
      <c r="P332" s="453"/>
      <c r="Q332" s="213"/>
    </row>
    <row r="333" spans="1:20" ht="15.95" customHeight="1" x14ac:dyDescent="0.25">
      <c r="N333" s="453" t="s">
        <v>292</v>
      </c>
      <c r="O333" s="453"/>
      <c r="P333" s="453"/>
      <c r="Q333" s="213"/>
      <c r="S333" s="227"/>
    </row>
    <row r="337" spans="1:20" ht="15.95" customHeight="1" x14ac:dyDescent="0.25">
      <c r="N337" s="446" t="str">
        <f>N238</f>
        <v>NETI HERPITA, SP</v>
      </c>
      <c r="O337" s="446"/>
      <c r="P337" s="446"/>
      <c r="Q337" s="214"/>
    </row>
    <row r="338" spans="1:20" ht="15.95" customHeight="1" x14ac:dyDescent="0.25">
      <c r="N338" s="453" t="str">
        <f>N288</f>
        <v>NIP. 19661002 199102 2 001</v>
      </c>
      <c r="O338" s="453"/>
      <c r="P338" s="453"/>
      <c r="Q338" s="213"/>
    </row>
    <row r="344" spans="1:20" ht="15.95" customHeight="1" x14ac:dyDescent="0.25">
      <c r="A344" s="436" t="s">
        <v>332</v>
      </c>
      <c r="B344" s="436"/>
      <c r="C344" s="436"/>
      <c r="D344" s="436"/>
      <c r="E344" s="436"/>
      <c r="F344" s="436"/>
      <c r="G344" s="436"/>
      <c r="H344" s="436"/>
      <c r="I344" s="436"/>
      <c r="J344" s="436"/>
      <c r="K344" s="436"/>
      <c r="L344" s="436"/>
      <c r="M344" s="436"/>
      <c r="N344" s="436"/>
      <c r="O344" s="436"/>
      <c r="P344" s="436"/>
      <c r="Q344" s="436"/>
      <c r="R344" s="436"/>
      <c r="S344" s="436"/>
      <c r="T344" s="436"/>
    </row>
    <row r="345" spans="1:20" ht="15.95" customHeight="1" x14ac:dyDescent="0.25">
      <c r="L345" s="190"/>
    </row>
    <row r="346" spans="1:20" ht="15.95" customHeight="1" x14ac:dyDescent="0.25">
      <c r="A346" s="420" t="s">
        <v>93</v>
      </c>
      <c r="B346" s="420"/>
      <c r="C346" s="420"/>
      <c r="D346" s="420"/>
      <c r="E346" s="420"/>
      <c r="F346" s="420"/>
      <c r="G346" s="420"/>
      <c r="H346" s="420"/>
      <c r="I346" s="420"/>
      <c r="J346" s="420"/>
      <c r="K346" s="420"/>
      <c r="L346" s="420"/>
      <c r="M346" s="420"/>
      <c r="N346" s="420"/>
      <c r="O346" s="420"/>
      <c r="P346" s="420"/>
      <c r="Q346" s="420"/>
      <c r="R346" s="420"/>
      <c r="S346" s="420"/>
      <c r="T346" s="420"/>
    </row>
    <row r="347" spans="1:20" ht="15.95" customHeight="1" x14ac:dyDescent="0.25">
      <c r="A347" s="420" t="s">
        <v>4</v>
      </c>
      <c r="B347" s="420"/>
      <c r="C347" s="420"/>
      <c r="D347" s="420"/>
      <c r="E347" s="420"/>
      <c r="F347" s="420"/>
      <c r="G347" s="420"/>
      <c r="H347" s="420"/>
      <c r="I347" s="420"/>
      <c r="J347" s="420"/>
      <c r="K347" s="420"/>
      <c r="L347" s="420"/>
      <c r="M347" s="420"/>
      <c r="N347" s="420"/>
      <c r="O347" s="420"/>
      <c r="P347" s="420"/>
      <c r="Q347" s="420"/>
      <c r="R347" s="420"/>
      <c r="S347" s="420"/>
      <c r="T347" s="420"/>
    </row>
    <row r="348" spans="1:20" ht="15.95" customHeight="1" x14ac:dyDescent="0.25">
      <c r="N348" s="178"/>
    </row>
    <row r="349" spans="1:20" ht="15.95" customHeight="1" x14ac:dyDescent="0.3">
      <c r="A349" s="437" t="s">
        <v>5</v>
      </c>
      <c r="B349" s="437"/>
      <c r="C349" s="193" t="s">
        <v>81</v>
      </c>
      <c r="D349" s="193"/>
      <c r="L349" s="173"/>
      <c r="N349" s="173"/>
      <c r="Q349" s="246" t="s">
        <v>42</v>
      </c>
      <c r="S349" s="16" t="str">
        <f>S300</f>
        <v>: 2023</v>
      </c>
    </row>
    <row r="350" spans="1:20" ht="15.95" customHeight="1" x14ac:dyDescent="0.3">
      <c r="A350" s="436" t="s">
        <v>6</v>
      </c>
      <c r="B350" s="436"/>
      <c r="C350" s="174" t="s">
        <v>99</v>
      </c>
      <c r="Q350" s="246" t="s">
        <v>43</v>
      </c>
      <c r="S350" s="16" t="s">
        <v>45</v>
      </c>
    </row>
    <row r="351" spans="1:20" ht="15.95" customHeight="1" x14ac:dyDescent="0.3">
      <c r="A351" s="436" t="s">
        <v>7</v>
      </c>
      <c r="B351" s="436"/>
      <c r="C351" s="174" t="s">
        <v>41</v>
      </c>
      <c r="Q351" s="246" t="s">
        <v>44</v>
      </c>
      <c r="S351" s="16" t="str">
        <f>S302</f>
        <v>: IV ( Empat )</v>
      </c>
    </row>
    <row r="353" spans="1:20" ht="15.95" customHeight="1" x14ac:dyDescent="0.25">
      <c r="A353" s="449" t="s">
        <v>8</v>
      </c>
      <c r="B353" s="449" t="s">
        <v>9</v>
      </c>
      <c r="C353" s="195" t="s">
        <v>10</v>
      </c>
      <c r="D353" s="438" t="s">
        <v>15</v>
      </c>
      <c r="E353" s="439"/>
      <c r="F353" s="439"/>
      <c r="G353" s="439"/>
      <c r="H353" s="439"/>
      <c r="I353" s="439"/>
      <c r="J353" s="439"/>
      <c r="K353" s="440"/>
      <c r="L353" s="454" t="s">
        <v>28</v>
      </c>
      <c r="M353" s="455"/>
      <c r="N353" s="454" t="s">
        <v>28</v>
      </c>
      <c r="O353" s="455"/>
      <c r="P353" s="195"/>
      <c r="Q353" s="382"/>
      <c r="R353" s="441" t="s">
        <v>35</v>
      </c>
      <c r="S353" s="447"/>
      <c r="T353" s="449" t="s">
        <v>39</v>
      </c>
    </row>
    <row r="354" spans="1:20" ht="15.95" customHeight="1" x14ac:dyDescent="0.3">
      <c r="A354" s="450"/>
      <c r="B354" s="450"/>
      <c r="C354" s="196" t="s">
        <v>11</v>
      </c>
      <c r="D354" s="441" t="s">
        <v>16</v>
      </c>
      <c r="E354" s="439"/>
      <c r="F354" s="439"/>
      <c r="G354" s="440"/>
      <c r="H354" s="438" t="s">
        <v>23</v>
      </c>
      <c r="I354" s="439"/>
      <c r="J354" s="439"/>
      <c r="K354" s="440"/>
      <c r="L354" s="442" t="s">
        <v>29</v>
      </c>
      <c r="M354" s="443"/>
      <c r="N354" s="442" t="s">
        <v>29</v>
      </c>
      <c r="O354" s="443"/>
      <c r="P354" s="196"/>
      <c r="Q354" s="26" t="s">
        <v>416</v>
      </c>
      <c r="R354" s="444" t="s">
        <v>36</v>
      </c>
      <c r="S354" s="445"/>
      <c r="T354" s="450"/>
    </row>
    <row r="355" spans="1:20" ht="15.95" customHeight="1" x14ac:dyDescent="0.3">
      <c r="A355" s="450"/>
      <c r="B355" s="450"/>
      <c r="C355" s="197" t="s">
        <v>12</v>
      </c>
      <c r="D355" s="198"/>
      <c r="E355" s="199"/>
      <c r="F355" s="198"/>
      <c r="G355" s="198"/>
      <c r="H355" s="198"/>
      <c r="I355" s="198"/>
      <c r="J355" s="198"/>
      <c r="K355" s="198"/>
      <c r="L355" s="441" t="s">
        <v>30</v>
      </c>
      <c r="M355" s="447"/>
      <c r="N355" s="441" t="s">
        <v>30</v>
      </c>
      <c r="O355" s="447"/>
      <c r="P355" s="196" t="s">
        <v>34</v>
      </c>
      <c r="Q355" s="24" t="s">
        <v>417</v>
      </c>
      <c r="R355" s="195"/>
      <c r="S355" s="195"/>
      <c r="T355" s="450"/>
    </row>
    <row r="356" spans="1:20" ht="15.95" customHeight="1" x14ac:dyDescent="0.3">
      <c r="A356" s="450"/>
      <c r="B356" s="450"/>
      <c r="C356" s="197" t="s">
        <v>13</v>
      </c>
      <c r="D356" s="196" t="s">
        <v>17</v>
      </c>
      <c r="E356" s="200" t="s">
        <v>17</v>
      </c>
      <c r="F356" s="196" t="s">
        <v>20</v>
      </c>
      <c r="G356" s="196" t="s">
        <v>22</v>
      </c>
      <c r="H356" s="196" t="s">
        <v>24</v>
      </c>
      <c r="I356" s="196" t="s">
        <v>25</v>
      </c>
      <c r="J356" s="196" t="s">
        <v>26</v>
      </c>
      <c r="K356" s="196" t="s">
        <v>22</v>
      </c>
      <c r="L356" s="444" t="s">
        <v>14</v>
      </c>
      <c r="M356" s="445"/>
      <c r="N356" s="444" t="s">
        <v>33</v>
      </c>
      <c r="O356" s="445"/>
      <c r="P356" s="196" t="s">
        <v>28</v>
      </c>
      <c r="Q356" s="24" t="s">
        <v>418</v>
      </c>
      <c r="R356" s="196" t="s">
        <v>37</v>
      </c>
      <c r="S356" s="196" t="s">
        <v>38</v>
      </c>
      <c r="T356" s="450"/>
    </row>
    <row r="357" spans="1:20" ht="15.95" customHeight="1" x14ac:dyDescent="0.25">
      <c r="A357" s="450"/>
      <c r="B357" s="450"/>
      <c r="C357" s="197" t="s">
        <v>14</v>
      </c>
      <c r="D357" s="196" t="s">
        <v>18</v>
      </c>
      <c r="E357" s="200" t="s">
        <v>19</v>
      </c>
      <c r="F357" s="196" t="s">
        <v>21</v>
      </c>
      <c r="G357" s="196"/>
      <c r="H357" s="196"/>
      <c r="I357" s="196"/>
      <c r="J357" s="196" t="s">
        <v>27</v>
      </c>
      <c r="K357" s="196"/>
      <c r="L357" s="195" t="s">
        <v>22</v>
      </c>
      <c r="M357" s="203" t="s">
        <v>31</v>
      </c>
      <c r="N357" s="195" t="s">
        <v>22</v>
      </c>
      <c r="O357" s="203" t="s">
        <v>31</v>
      </c>
      <c r="P357" s="196"/>
      <c r="Q357" s="196"/>
      <c r="R357" s="204"/>
      <c r="S357" s="204"/>
      <c r="T357" s="450"/>
    </row>
    <row r="358" spans="1:20" ht="15.95" customHeight="1" x14ac:dyDescent="0.25">
      <c r="A358" s="451"/>
      <c r="B358" s="451"/>
      <c r="C358" s="166"/>
      <c r="D358" s="205"/>
      <c r="E358" s="206"/>
      <c r="F358" s="205"/>
      <c r="G358" s="205"/>
      <c r="H358" s="205"/>
      <c r="I358" s="205"/>
      <c r="J358" s="205"/>
      <c r="K358" s="205"/>
      <c r="L358" s="207" t="s">
        <v>29</v>
      </c>
      <c r="M358" s="208" t="s">
        <v>32</v>
      </c>
      <c r="N358" s="207" t="s">
        <v>29</v>
      </c>
      <c r="O358" s="208" t="s">
        <v>32</v>
      </c>
      <c r="P358" s="209"/>
      <c r="Q358" s="209"/>
      <c r="R358" s="205"/>
      <c r="S358" s="205"/>
      <c r="T358" s="451"/>
    </row>
    <row r="359" spans="1:20" ht="15.95" customHeight="1" x14ac:dyDescent="0.25">
      <c r="A359" s="167">
        <v>1</v>
      </c>
      <c r="B359" s="167">
        <v>2</v>
      </c>
      <c r="C359" s="167">
        <v>3</v>
      </c>
      <c r="D359" s="167">
        <v>4</v>
      </c>
      <c r="E359" s="167">
        <v>5</v>
      </c>
      <c r="F359" s="167">
        <v>6</v>
      </c>
      <c r="G359" s="167" t="s">
        <v>0</v>
      </c>
      <c r="H359" s="167">
        <v>8</v>
      </c>
      <c r="I359" s="167">
        <v>9</v>
      </c>
      <c r="J359" s="167">
        <v>10</v>
      </c>
      <c r="K359" s="167" t="s">
        <v>1</v>
      </c>
      <c r="L359" s="167">
        <v>12</v>
      </c>
      <c r="M359" s="210">
        <v>13</v>
      </c>
      <c r="N359" s="167">
        <v>14</v>
      </c>
      <c r="O359" s="210">
        <v>15</v>
      </c>
      <c r="P359" s="167">
        <v>16</v>
      </c>
      <c r="Q359" s="167">
        <v>17</v>
      </c>
      <c r="R359" s="167">
        <v>18</v>
      </c>
      <c r="S359" s="167">
        <v>19</v>
      </c>
      <c r="T359" s="167">
        <v>20</v>
      </c>
    </row>
    <row r="360" spans="1:20" ht="15.95" customHeight="1" x14ac:dyDescent="0.25">
      <c r="A360" s="167"/>
      <c r="B360" s="168"/>
      <c r="C360" s="168"/>
      <c r="D360" s="168"/>
      <c r="E360" s="168"/>
      <c r="F360" s="168"/>
      <c r="G360" s="168"/>
      <c r="H360" s="168"/>
      <c r="I360" s="168"/>
      <c r="J360" s="168"/>
      <c r="K360" s="168"/>
      <c r="L360" s="168"/>
      <c r="M360" s="184"/>
      <c r="N360" s="168"/>
      <c r="O360" s="176"/>
      <c r="P360" s="167"/>
      <c r="Q360" s="167"/>
      <c r="R360" s="168"/>
      <c r="S360" s="168"/>
      <c r="T360" s="168"/>
    </row>
    <row r="361" spans="1:20" ht="15.95" customHeight="1" x14ac:dyDescent="0.25">
      <c r="A361" s="167">
        <v>1</v>
      </c>
      <c r="B361" s="168" t="s">
        <v>109</v>
      </c>
      <c r="C361" s="180">
        <f>CURUP!C24</f>
        <v>0</v>
      </c>
      <c r="D361" s="180">
        <f>CURUP!D24</f>
        <v>0</v>
      </c>
      <c r="E361" s="180">
        <f>CURUP!E24</f>
        <v>0</v>
      </c>
      <c r="F361" s="180">
        <f>CURUP!F24</f>
        <v>0</v>
      </c>
      <c r="G361" s="180">
        <f>CURUP!G24</f>
        <v>0</v>
      </c>
      <c r="H361" s="180">
        <f>CURUP!H24</f>
        <v>0</v>
      </c>
      <c r="I361" s="180">
        <f>CURUP!I24</f>
        <v>0</v>
      </c>
      <c r="J361" s="180">
        <f>CURUP!J24</f>
        <v>0</v>
      </c>
      <c r="K361" s="180">
        <f>CURUP!K24</f>
        <v>0</v>
      </c>
      <c r="L361" s="180">
        <f>CURUP!L24</f>
        <v>0</v>
      </c>
      <c r="M361" s="182">
        <f>CURUP!M24</f>
        <v>0</v>
      </c>
      <c r="N361" s="180">
        <f>CURUP!N24</f>
        <v>0</v>
      </c>
      <c r="O361" s="182">
        <f>CURUP!O24</f>
        <v>0</v>
      </c>
      <c r="P361" s="167" t="str">
        <f>CURUP!P24</f>
        <v>Lada Kering</v>
      </c>
      <c r="Q361" s="167"/>
      <c r="R361" s="180">
        <f>CURUP!R24</f>
        <v>0</v>
      </c>
      <c r="S361" s="216"/>
      <c r="T361" s="168"/>
    </row>
    <row r="362" spans="1:20" ht="15.95" customHeight="1" x14ac:dyDescent="0.25">
      <c r="A362" s="167">
        <v>2</v>
      </c>
      <c r="B362" s="168" t="s">
        <v>110</v>
      </c>
      <c r="C362" s="222">
        <f>'CURUP SELATAN'!C24</f>
        <v>31.200000000000003</v>
      </c>
      <c r="D362" s="222">
        <f>'CURUP SELATAN'!D24</f>
        <v>0</v>
      </c>
      <c r="E362" s="222">
        <f>'CURUP SELATAN'!E24</f>
        <v>0</v>
      </c>
      <c r="F362" s="222">
        <f>'CURUP SELATAN'!F24</f>
        <v>0</v>
      </c>
      <c r="G362" s="222">
        <f>'CURUP SELATAN'!G24</f>
        <v>31.200000000000003</v>
      </c>
      <c r="H362" s="222">
        <f>'CURUP SELATAN'!H24</f>
        <v>3.9000000000000004</v>
      </c>
      <c r="I362" s="222">
        <f>'CURUP SELATAN'!I24</f>
        <v>18</v>
      </c>
      <c r="J362" s="222">
        <f>'CURUP SELATAN'!J24</f>
        <v>9.3000000000000007</v>
      </c>
      <c r="K362" s="222">
        <f>'CURUP SELATAN'!K24</f>
        <v>31.200000000000003</v>
      </c>
      <c r="L362" s="222">
        <f>'CURUP SELATAN'!L24</f>
        <v>13500</v>
      </c>
      <c r="M362" s="184">
        <f>'CURUP SELATAN'!M24</f>
        <v>750</v>
      </c>
      <c r="N362" s="222">
        <f>'CURUP SELATAN'!N240</f>
        <v>0</v>
      </c>
      <c r="O362" s="184">
        <f>'CURUP SELATAN'!O24</f>
        <v>650</v>
      </c>
      <c r="P362" s="167" t="str">
        <f>'CURUP SELATAN'!P24</f>
        <v>Lada Kering</v>
      </c>
      <c r="Q362" s="167">
        <f>'CURUP SELATAN'!Q24</f>
        <v>40000</v>
      </c>
      <c r="R362" s="216">
        <f>'CURUP SELATAN'!R24</f>
        <v>57</v>
      </c>
      <c r="S362" s="216"/>
      <c r="T362" s="168"/>
    </row>
    <row r="363" spans="1:20" ht="15.95" customHeight="1" x14ac:dyDescent="0.25">
      <c r="A363" s="167">
        <v>3</v>
      </c>
      <c r="B363" s="168" t="s">
        <v>111</v>
      </c>
      <c r="C363" s="180">
        <f>'CURUP UTARA'!C24</f>
        <v>22.5</v>
      </c>
      <c r="D363" s="222">
        <f>'CURUP UTARA'!D24</f>
        <v>0</v>
      </c>
      <c r="E363" s="299">
        <f>'CURUP UTARA'!E24</f>
        <v>0</v>
      </c>
      <c r="F363" s="222">
        <f>'CURUP UTARA'!F24</f>
        <v>0</v>
      </c>
      <c r="G363" s="216">
        <f>'CURUP UTARA'!G24</f>
        <v>22.5</v>
      </c>
      <c r="H363" s="168">
        <f>'CURUP UTARA'!H24</f>
        <v>7</v>
      </c>
      <c r="I363" s="249">
        <f>'CURUP UTARA'!I24</f>
        <v>9.5</v>
      </c>
      <c r="J363" s="180">
        <f>'CURUP UTARA'!J24</f>
        <v>6</v>
      </c>
      <c r="K363" s="226">
        <f>'CURUP UTARA'!K24</f>
        <v>22.5</v>
      </c>
      <c r="L363" s="180">
        <f>'CURUP UTARA'!L24</f>
        <v>6175</v>
      </c>
      <c r="M363" s="182">
        <f>'CURUP UTARA'!M24</f>
        <v>650</v>
      </c>
      <c r="N363" s="250">
        <f>'CURUP UTARA'!N160</f>
        <v>0</v>
      </c>
      <c r="O363" s="182">
        <f>'CURUP UTARA'!O24</f>
        <v>487.5</v>
      </c>
      <c r="P363" s="238" t="str">
        <f>'CURUP UTARA'!P24</f>
        <v>Lada Kering</v>
      </c>
      <c r="Q363" s="238">
        <f>'CURUP UTARA'!Q24</f>
        <v>40000</v>
      </c>
      <c r="R363" s="216">
        <f>'CURUP UTARA'!R24</f>
        <v>62</v>
      </c>
      <c r="S363" s="216"/>
      <c r="T363" s="168"/>
    </row>
    <row r="364" spans="1:20" ht="15.95" customHeight="1" x14ac:dyDescent="0.25">
      <c r="A364" s="167">
        <v>4</v>
      </c>
      <c r="B364" s="168" t="s">
        <v>112</v>
      </c>
      <c r="C364" s="168">
        <f>'CURUP TIMUR'!C24</f>
        <v>8.1</v>
      </c>
      <c r="D364" s="222">
        <f>'CURUP TIMUR'!D24</f>
        <v>0</v>
      </c>
      <c r="E364" s="222">
        <f>'CURUP TIMUR'!E24</f>
        <v>0</v>
      </c>
      <c r="F364" s="222">
        <f>'CURUP TIMUR'!F24</f>
        <v>0</v>
      </c>
      <c r="G364" s="168">
        <f>'CURUP TIMUR'!G24</f>
        <v>8.1</v>
      </c>
      <c r="H364" s="180">
        <f>'CURUP TIMUR'!H24</f>
        <v>1</v>
      </c>
      <c r="I364" s="226">
        <f>'CURUP TIMUR'!I24</f>
        <v>4.4000000000000004</v>
      </c>
      <c r="J364" s="226">
        <f>'CURUP TIMUR'!J24</f>
        <v>2.7</v>
      </c>
      <c r="K364" s="168">
        <f>'CURUP TIMUR'!K24</f>
        <v>8.1000000000000014</v>
      </c>
      <c r="L364" s="222">
        <f>'CURUP TIMUR'!L24</f>
        <v>2860</v>
      </c>
      <c r="M364" s="182">
        <f>'CURUP TIMUR'!M24</f>
        <v>650</v>
      </c>
      <c r="N364" s="250">
        <f>'CURUP TIMUR'!N196</f>
        <v>2420</v>
      </c>
      <c r="O364" s="182">
        <f>'CURUP TIMUR'!O24</f>
        <v>550</v>
      </c>
      <c r="P364" s="167" t="str">
        <f>'CURUP TIMUR'!P24</f>
        <v>Lada Kering</v>
      </c>
      <c r="Q364" s="167">
        <f>'CURUP TIMUR'!Q24</f>
        <v>40000</v>
      </c>
      <c r="R364" s="180">
        <f>'CURUP TIMUR'!R24</f>
        <v>12</v>
      </c>
      <c r="S364" s="216"/>
      <c r="T364" s="168"/>
    </row>
    <row r="365" spans="1:20" ht="15.95" customHeight="1" x14ac:dyDescent="0.25">
      <c r="A365" s="167">
        <v>5</v>
      </c>
      <c r="B365" s="168" t="s">
        <v>113</v>
      </c>
      <c r="C365" s="168">
        <f>'CURUP TENGAH'!C24</f>
        <v>9.2000000000000011</v>
      </c>
      <c r="D365" s="180">
        <f>'CURUP TENGAH'!D24</f>
        <v>0</v>
      </c>
      <c r="E365" s="250">
        <f>'CURUP TENGAH'!E24</f>
        <v>0</v>
      </c>
      <c r="F365" s="180">
        <f>'CURUP TENGAH'!F24</f>
        <v>0</v>
      </c>
      <c r="G365" s="216">
        <f>'CURUP TENGAH'!G24</f>
        <v>9.2000000000000011</v>
      </c>
      <c r="H365" s="250">
        <f>'CURUP TENGAH'!H24</f>
        <v>4.2</v>
      </c>
      <c r="I365" s="168">
        <f>'CURUP TENGAH'!I24</f>
        <v>3</v>
      </c>
      <c r="J365" s="168">
        <f>'CURUP TENGAH'!J24</f>
        <v>2</v>
      </c>
      <c r="K365" s="275">
        <f>'CURUP TENGAH'!K24</f>
        <v>9.2000000000000011</v>
      </c>
      <c r="L365" s="168">
        <f>'CURUP TENGAH'!L24</f>
        <v>2100</v>
      </c>
      <c r="M365" s="184">
        <f>'CURUP TENGAH'!M24</f>
        <v>700</v>
      </c>
      <c r="N365" s="222">
        <f>'CURUP TENGAH'!N155</f>
        <v>1650</v>
      </c>
      <c r="O365" s="184">
        <f>'CURUP TENGAH'!O24</f>
        <v>550</v>
      </c>
      <c r="P365" s="167" t="str">
        <f>'CURUP TENGAH'!P24</f>
        <v>Lada Kering</v>
      </c>
      <c r="Q365" s="167">
        <f>'CURUP TENGAH'!Q24</f>
        <v>40000</v>
      </c>
      <c r="R365" s="216">
        <f>'CURUP TENGAH'!R24</f>
        <v>55</v>
      </c>
      <c r="S365" s="216"/>
      <c r="T365" s="168"/>
    </row>
    <row r="366" spans="1:20" ht="15.95" customHeight="1" x14ac:dyDescent="0.25">
      <c r="A366" s="167">
        <v>6</v>
      </c>
      <c r="B366" s="168" t="s">
        <v>114</v>
      </c>
      <c r="C366" s="168">
        <f>'SELUPU REJANG'!C24</f>
        <v>31.5</v>
      </c>
      <c r="D366" s="180">
        <f>'SELUPU REJANG'!D24</f>
        <v>0</v>
      </c>
      <c r="E366" s="180">
        <f>'SELUPU REJANG'!E24</f>
        <v>0</v>
      </c>
      <c r="F366" s="180">
        <f>'SELUPU REJANG'!F24</f>
        <v>0</v>
      </c>
      <c r="G366" s="275">
        <f>'SELUPU REJANG'!G24</f>
        <v>31.5</v>
      </c>
      <c r="H366" s="180">
        <f>'SELUPU REJANG'!H24</f>
        <v>0</v>
      </c>
      <c r="I366" s="168">
        <f>'SELUPU REJANG'!I24</f>
        <v>21.5</v>
      </c>
      <c r="J366" s="180">
        <f>'SELUPU REJANG'!J24</f>
        <v>10</v>
      </c>
      <c r="K366" s="168">
        <f>'SELUPU REJANG'!K24</f>
        <v>31.5</v>
      </c>
      <c r="L366" s="168">
        <f>'SELUPU REJANG'!L24</f>
        <v>13775</v>
      </c>
      <c r="M366" s="231">
        <f>'SELUPU REJANG'!M24</f>
        <v>640</v>
      </c>
      <c r="N366" s="180">
        <f>'SELUPU REJANG'!N208</f>
        <v>10950</v>
      </c>
      <c r="O366" s="184">
        <f>'SELUPU REJANG'!O24</f>
        <v>510</v>
      </c>
      <c r="P366" s="167" t="str">
        <f>'SELUPU REJANG'!P24</f>
        <v>Lada Kering</v>
      </c>
      <c r="Q366" s="167">
        <f>'SELUPU REJANG'!Q24</f>
        <v>40000</v>
      </c>
      <c r="R366" s="216">
        <f>'SELUPU REJANG'!R24</f>
        <v>27</v>
      </c>
      <c r="S366" s="216"/>
      <c r="T366" s="168"/>
    </row>
    <row r="367" spans="1:20" ht="15.95" customHeight="1" x14ac:dyDescent="0.25">
      <c r="A367" s="167">
        <v>7</v>
      </c>
      <c r="B367" s="168" t="s">
        <v>115</v>
      </c>
      <c r="C367" s="168">
        <f>'BERMANI ULU'!C24</f>
        <v>134.1</v>
      </c>
      <c r="D367" s="222">
        <f>'BERMANI ULU'!D24</f>
        <v>0</v>
      </c>
      <c r="E367" s="250">
        <f>'BERMANI ULU'!E24</f>
        <v>0</v>
      </c>
      <c r="F367" s="180">
        <f>'BERMANI ULU'!F24</f>
        <v>0</v>
      </c>
      <c r="G367" s="180">
        <f>'BERMANI ULU'!G24</f>
        <v>134.1</v>
      </c>
      <c r="H367" s="250">
        <f>'BERMANI ULU'!H24</f>
        <v>80.099999999999994</v>
      </c>
      <c r="I367" s="180">
        <f>'BERMANI ULU'!I24</f>
        <v>54</v>
      </c>
      <c r="J367" s="222">
        <f>'BERMANI ULU'!J24</f>
        <v>0</v>
      </c>
      <c r="K367" s="250">
        <f>'BERMANI ULU'!K24</f>
        <v>134.1</v>
      </c>
      <c r="L367" s="180">
        <f>'BERMANI ULU'!L24</f>
        <v>36350</v>
      </c>
      <c r="M367" s="230">
        <f>'BERMANI ULU'!M24</f>
        <v>658.33333333333337</v>
      </c>
      <c r="N367" s="180">
        <f>'BERMANI ULU'!N158</f>
        <v>29050</v>
      </c>
      <c r="O367" s="184">
        <f>'BERMANI ULU'!O24</f>
        <v>533.33333333333337</v>
      </c>
      <c r="P367" s="167" t="str">
        <f>'BERMANI ULU'!P24</f>
        <v>Lada Kering</v>
      </c>
      <c r="Q367" s="167">
        <f>'BERMANI ULU'!Q24</f>
        <v>40000</v>
      </c>
      <c r="R367" s="216">
        <f>'BERMANI ULU'!R24</f>
        <v>153</v>
      </c>
      <c r="S367" s="216"/>
      <c r="T367" s="168"/>
    </row>
    <row r="368" spans="1:20" ht="15.95" customHeight="1" x14ac:dyDescent="0.25">
      <c r="A368" s="167">
        <v>8</v>
      </c>
      <c r="B368" s="168" t="s">
        <v>116</v>
      </c>
      <c r="C368" s="249">
        <f>BUR!C24</f>
        <v>11.75</v>
      </c>
      <c r="D368" s="222">
        <f>BUR!D24</f>
        <v>0</v>
      </c>
      <c r="E368" s="222">
        <f>BUR!E24</f>
        <v>0</v>
      </c>
      <c r="F368" s="222">
        <f>BUR!F24</f>
        <v>0</v>
      </c>
      <c r="G368" s="250">
        <f>BUR!G24</f>
        <v>11.75</v>
      </c>
      <c r="H368" s="250">
        <f>BUR!H24</f>
        <v>4.75</v>
      </c>
      <c r="I368" s="180">
        <f>BUR!I24</f>
        <v>7</v>
      </c>
      <c r="J368" s="222">
        <f>BUR!J24</f>
        <v>0</v>
      </c>
      <c r="K368" s="250">
        <f>BUR!K24</f>
        <v>11.75</v>
      </c>
      <c r="L368" s="250">
        <f>BUR!L24</f>
        <v>5710</v>
      </c>
      <c r="M368" s="182">
        <f>BUR!M24</f>
        <v>802.5</v>
      </c>
      <c r="N368" s="180">
        <f>BUR!N240</f>
        <v>3925</v>
      </c>
      <c r="O368" s="182">
        <f>BUR!O24</f>
        <v>575</v>
      </c>
      <c r="P368" s="167" t="str">
        <f>BUR!P24</f>
        <v>Lada Kering</v>
      </c>
      <c r="Q368" s="167">
        <f>'BERMANI ULU'!Q24</f>
        <v>40000</v>
      </c>
      <c r="R368" s="216">
        <f>BUR!R24</f>
        <v>49</v>
      </c>
      <c r="S368" s="216"/>
      <c r="T368" s="168"/>
    </row>
    <row r="369" spans="1:20" ht="15.95" customHeight="1" x14ac:dyDescent="0.25">
      <c r="A369" s="167">
        <v>9</v>
      </c>
      <c r="B369" s="168" t="s">
        <v>117</v>
      </c>
      <c r="C369" s="250">
        <f>'SINDANG KELINGI'!C24</f>
        <v>5.45</v>
      </c>
      <c r="D369" s="180">
        <f>'SINDANG KELINGI'!D24</f>
        <v>0</v>
      </c>
      <c r="E369" s="284">
        <f>'SINDANG KELINGI'!E24</f>
        <v>0</v>
      </c>
      <c r="F369" s="180">
        <f>'SINDANG KELINGI'!F24</f>
        <v>0</v>
      </c>
      <c r="G369" s="250">
        <f>'SINDANG KELINGI'!G24</f>
        <v>5.45</v>
      </c>
      <c r="H369" s="250">
        <f>'SINDANG KELINGI'!H24</f>
        <v>5.45</v>
      </c>
      <c r="I369" s="180">
        <f>'SINDANG KELINGI'!I24</f>
        <v>0</v>
      </c>
      <c r="J369" s="180">
        <f>'SINDANG KELINGI'!J24</f>
        <v>0</v>
      </c>
      <c r="K369" s="250">
        <f>'SINDANG KELINGI'!K24</f>
        <v>5.45</v>
      </c>
      <c r="L369" s="180">
        <f>'SINDANG KELINGI'!L24</f>
        <v>0</v>
      </c>
      <c r="M369" s="182">
        <f>'SINDANG KELINGI'!M24</f>
        <v>0</v>
      </c>
      <c r="N369" s="222">
        <f>'SINDANG KELINGI'!N311</f>
        <v>0</v>
      </c>
      <c r="O369" s="182">
        <f>'SINDANG KELINGI'!O24</f>
        <v>0</v>
      </c>
      <c r="P369" s="167" t="str">
        <f>'SINDANG KELINGI'!P24</f>
        <v>Lada Kering</v>
      </c>
      <c r="Q369" s="167">
        <f>'SINDANG KELINGI'!Q24</f>
        <v>40000</v>
      </c>
      <c r="R369" s="180">
        <f>'SINDANG KELINGI'!R24</f>
        <v>56</v>
      </c>
      <c r="S369" s="216"/>
      <c r="T369" s="168"/>
    </row>
    <row r="370" spans="1:20" ht="15.95" customHeight="1" x14ac:dyDescent="0.25">
      <c r="A370" s="167">
        <v>10</v>
      </c>
      <c r="B370" s="168" t="s">
        <v>118</v>
      </c>
      <c r="C370" s="180">
        <f>'SINDANG DATARAN '!C24</f>
        <v>0</v>
      </c>
      <c r="D370" s="180">
        <f>'SINDANG DATARAN '!D24</f>
        <v>0</v>
      </c>
      <c r="E370" s="180">
        <f>'SINDANG DATARAN '!E24</f>
        <v>0</v>
      </c>
      <c r="F370" s="180">
        <f>'SINDANG DATARAN '!F24</f>
        <v>0</v>
      </c>
      <c r="G370" s="180">
        <f>'SINDANG DATARAN '!G24</f>
        <v>0</v>
      </c>
      <c r="H370" s="180">
        <f>'SINDANG DATARAN '!H24</f>
        <v>0</v>
      </c>
      <c r="I370" s="180">
        <f>'SINDANG DATARAN '!I24</f>
        <v>0</v>
      </c>
      <c r="J370" s="180">
        <f>'SINDANG DATARAN '!J24</f>
        <v>0</v>
      </c>
      <c r="K370" s="180">
        <f>'SINDANG DATARAN '!K24</f>
        <v>0</v>
      </c>
      <c r="L370" s="180">
        <f>'SINDANG DATARAN '!L24</f>
        <v>0</v>
      </c>
      <c r="M370" s="182">
        <f>'SINDANG DATARAN '!M24</f>
        <v>0</v>
      </c>
      <c r="N370" s="180"/>
      <c r="O370" s="182">
        <f>'SINDANG DATARAN '!O24</f>
        <v>0</v>
      </c>
      <c r="P370" s="167" t="str">
        <f>'SINDANG DATARAN '!P24</f>
        <v>Lada Kering</v>
      </c>
      <c r="Q370" s="167"/>
      <c r="R370" s="180">
        <f>'SINDANG DATARAN '!R24</f>
        <v>0</v>
      </c>
      <c r="S370" s="216"/>
      <c r="T370" s="168"/>
    </row>
    <row r="371" spans="1:20" ht="15.95" customHeight="1" x14ac:dyDescent="0.25">
      <c r="A371" s="167">
        <v>11</v>
      </c>
      <c r="B371" s="168" t="s">
        <v>119</v>
      </c>
      <c r="C371" s="168">
        <f>'SINDANG BELITI ULU'!C24</f>
        <v>3.1</v>
      </c>
      <c r="D371" s="180">
        <f>'SINDANG BELITI ULU'!D24</f>
        <v>0</v>
      </c>
      <c r="E371" s="250">
        <f>'SINDANG BELITI ULU'!E24</f>
        <v>0</v>
      </c>
      <c r="F371" s="180">
        <f>'SINDANG BELITI ULU'!F24</f>
        <v>0</v>
      </c>
      <c r="G371" s="168">
        <f>'SINDANG BELITI ULU'!G24</f>
        <v>3.1</v>
      </c>
      <c r="H371" s="168">
        <f>'SINDANG BELITI ULU'!H24</f>
        <v>1.4000000000000001</v>
      </c>
      <c r="I371" s="168">
        <f>'SINDANG BELITI ULU'!I24</f>
        <v>1.7</v>
      </c>
      <c r="J371" s="180">
        <f>'SINDANG BELITI ULU'!J24</f>
        <v>0</v>
      </c>
      <c r="K371" s="275">
        <f>'SINDANG BELITI ULU'!K24</f>
        <v>3.1</v>
      </c>
      <c r="L371" s="168">
        <f>'SINDANG BELITI ULU'!L24</f>
        <v>1070</v>
      </c>
      <c r="M371" s="184">
        <f>'SINDANG BELITI ULU'!M24</f>
        <v>633.33333333333337</v>
      </c>
      <c r="N371" s="222">
        <f>'SINDANG BELITI ULU'!N283</f>
        <v>935</v>
      </c>
      <c r="O371" s="230">
        <f>'SINDANG BELITI ULU'!O24</f>
        <v>550</v>
      </c>
      <c r="P371" s="167" t="str">
        <f>'SINDANG BELITI ULU'!P24</f>
        <v>Lada Kering</v>
      </c>
      <c r="Q371" s="167">
        <f>'SINDANG BELITI ULU'!Q24</f>
        <v>40000</v>
      </c>
      <c r="R371" s="216">
        <f>'SINDANG BELITI ULU'!R24</f>
        <v>15</v>
      </c>
      <c r="S371" s="216"/>
      <c r="T371" s="168"/>
    </row>
    <row r="372" spans="1:20" ht="15.95" customHeight="1" x14ac:dyDescent="0.25">
      <c r="A372" s="167">
        <v>12</v>
      </c>
      <c r="B372" s="168" t="s">
        <v>120</v>
      </c>
      <c r="C372" s="222">
        <f>BINDURIANG!C24</f>
        <v>7.9</v>
      </c>
      <c r="D372" s="180">
        <f>BINDURIANG!D24</f>
        <v>0</v>
      </c>
      <c r="E372" s="275">
        <f>BINDURIANG!E24</f>
        <v>0</v>
      </c>
      <c r="F372" s="180">
        <f>BINDURIANG!F24</f>
        <v>0</v>
      </c>
      <c r="G372" s="222">
        <f>BINDURIANG!G24</f>
        <v>7.9</v>
      </c>
      <c r="H372" s="222">
        <f>BINDURIANG!H24</f>
        <v>3.75</v>
      </c>
      <c r="I372" s="222">
        <f>BINDURIANG!I24</f>
        <v>4.1500000000000004</v>
      </c>
      <c r="J372" s="180">
        <f>BINDURIANG!J24</f>
        <v>0</v>
      </c>
      <c r="K372" s="222">
        <f>BINDURIANG!K24</f>
        <v>7.9</v>
      </c>
      <c r="L372" s="169">
        <f>BINDURIANG!L24</f>
        <v>2555</v>
      </c>
      <c r="M372" s="176">
        <f>BINDURIANG!M24</f>
        <v>637.5</v>
      </c>
      <c r="N372" s="177">
        <f>BINDURIANG!N281</f>
        <v>2282.5</v>
      </c>
      <c r="O372" s="176">
        <f>BINDURIANG!O24</f>
        <v>550</v>
      </c>
      <c r="P372" s="167" t="str">
        <f>BINDURIANG!P24</f>
        <v>Lada Kering</v>
      </c>
      <c r="Q372" s="167">
        <f>BINDURIANG!Q24</f>
        <v>41000</v>
      </c>
      <c r="R372" s="216">
        <f>BINDURIANG!R24</f>
        <v>80</v>
      </c>
      <c r="S372" s="216"/>
      <c r="T372" s="168"/>
    </row>
    <row r="373" spans="1:20" ht="15.95" customHeight="1" x14ac:dyDescent="0.25">
      <c r="A373" s="167">
        <v>13</v>
      </c>
      <c r="B373" s="168" t="s">
        <v>121</v>
      </c>
      <c r="C373" s="222">
        <f>'PUT '!C24</f>
        <v>19.3</v>
      </c>
      <c r="D373" s="180">
        <f>'PUT '!D24</f>
        <v>0</v>
      </c>
      <c r="E373" s="168">
        <f>'PUT '!E24</f>
        <v>0</v>
      </c>
      <c r="F373" s="180">
        <f>'PUT '!F24</f>
        <v>0</v>
      </c>
      <c r="G373" s="168">
        <f>'PUT '!G24</f>
        <v>19.3</v>
      </c>
      <c r="H373" s="168">
        <f>'PUT '!H24</f>
        <v>12.55</v>
      </c>
      <c r="I373" s="222">
        <f>'PUT '!I24</f>
        <v>6.75</v>
      </c>
      <c r="J373" s="180">
        <f>'PUT '!J24</f>
        <v>0</v>
      </c>
      <c r="K373" s="226">
        <f>'PUT '!K24</f>
        <v>19.3</v>
      </c>
      <c r="L373" s="176">
        <f>'PUT '!L24</f>
        <v>4080</v>
      </c>
      <c r="M373" s="184">
        <f>'PUT '!M24</f>
        <v>602.5</v>
      </c>
      <c r="N373" s="222">
        <f>'PUT '!N24</f>
        <v>3425</v>
      </c>
      <c r="O373" s="184">
        <f>'PUT '!O24</f>
        <v>506.25</v>
      </c>
      <c r="P373" s="167" t="str">
        <f>'PUT '!P24</f>
        <v>Lada Kering</v>
      </c>
      <c r="Q373" s="167">
        <f>'PUT '!Q24</f>
        <v>40000</v>
      </c>
      <c r="R373" s="216">
        <f>'PUT '!R24</f>
        <v>116</v>
      </c>
      <c r="S373" s="216"/>
      <c r="T373" s="168"/>
    </row>
    <row r="374" spans="1:20" ht="15.95" customHeight="1" x14ac:dyDescent="0.25">
      <c r="A374" s="167">
        <v>14</v>
      </c>
      <c r="B374" s="168" t="s">
        <v>288</v>
      </c>
      <c r="C374" s="216">
        <f>'SINDANG BELITI ILIR'!C24</f>
        <v>4.25</v>
      </c>
      <c r="D374" s="180">
        <f>'SINDANG BELITI ILIR'!D24</f>
        <v>0</v>
      </c>
      <c r="E374" s="168">
        <f>'SINDANG BELITI ILIR'!E24</f>
        <v>0</v>
      </c>
      <c r="F374" s="222">
        <f>'SINDANG BELITI ILIR'!F24</f>
        <v>0</v>
      </c>
      <c r="G374" s="226">
        <f>'SINDANG BELITI ILIR'!G24</f>
        <v>4.25</v>
      </c>
      <c r="H374" s="168">
        <f>'SINDANG BELITI ILIR'!H24</f>
        <v>4.25</v>
      </c>
      <c r="I374" s="180">
        <f>'SINDANG BELITI ILIR'!I24</f>
        <v>0</v>
      </c>
      <c r="J374" s="222">
        <f>'SINDANG BELITI ILIR'!J24</f>
        <v>0</v>
      </c>
      <c r="K374" s="168">
        <f>'SINDANG BELITI ILIR'!K24</f>
        <v>4.25</v>
      </c>
      <c r="L374" s="232">
        <f>'SINDANG BELITI ILIR'!L24</f>
        <v>0</v>
      </c>
      <c r="M374" s="232">
        <f>'SINDANG BELITI ILIR'!M24</f>
        <v>0</v>
      </c>
      <c r="N374" s="222">
        <f>'SINDANG BELITI ILIR'!N365</f>
        <v>0</v>
      </c>
      <c r="O374" s="232">
        <f>'SINDANG BELITI ILIR'!O24</f>
        <v>0</v>
      </c>
      <c r="P374" s="167" t="str">
        <f>'SINDANG BELITI ILIR'!P24</f>
        <v>Lada Kering</v>
      </c>
      <c r="Q374" s="167">
        <f>'SINDANG BELITI ILIR'!Q24</f>
        <v>40000</v>
      </c>
      <c r="R374" s="168">
        <f>'SINDANG BELITI ILIR'!R24</f>
        <v>48</v>
      </c>
      <c r="S374" s="216"/>
      <c r="T374" s="168"/>
    </row>
    <row r="375" spans="1:20" ht="15.95" customHeight="1" x14ac:dyDescent="0.25">
      <c r="A375" s="167">
        <v>15</v>
      </c>
      <c r="B375" s="168" t="s">
        <v>269</v>
      </c>
      <c r="C375" s="168">
        <f>'KOTA PADANG'!C24</f>
        <v>7.65</v>
      </c>
      <c r="D375" s="180">
        <f>'KOTA PADANG'!D24</f>
        <v>0</v>
      </c>
      <c r="E375" s="168">
        <f>'KOTA PADANG'!E24</f>
        <v>0</v>
      </c>
      <c r="F375" s="180">
        <f>'KOTA PADANG'!F24</f>
        <v>0</v>
      </c>
      <c r="G375" s="226">
        <f>'KOTA PADANG'!G24</f>
        <v>7.65</v>
      </c>
      <c r="H375" s="168">
        <f>'KOTA PADANG'!H24</f>
        <v>7.65</v>
      </c>
      <c r="I375" s="222">
        <f>'KOTA PADANG'!I24</f>
        <v>0</v>
      </c>
      <c r="J375" s="180">
        <f>'KOTA PADANG'!J24</f>
        <v>0</v>
      </c>
      <c r="K375" s="226">
        <f>'KOTA PADANG'!K24</f>
        <v>7.65</v>
      </c>
      <c r="L375" s="182">
        <f>'KOTA PADANG'!L24</f>
        <v>0</v>
      </c>
      <c r="M375" s="182">
        <f>'KOTA PADANG'!M24</f>
        <v>0</v>
      </c>
      <c r="N375" s="180">
        <f>'KOTA PADANG'!N366</f>
        <v>0</v>
      </c>
      <c r="O375" s="182">
        <f>'KOTA PADANG'!O24</f>
        <v>0</v>
      </c>
      <c r="P375" s="167" t="str">
        <f>'KOTA PADANG'!P24</f>
        <v>Lada Kering</v>
      </c>
      <c r="Q375" s="167">
        <f>'KOTA PADANG'!Q24</f>
        <v>40000</v>
      </c>
      <c r="R375" s="216">
        <f>'KOTA PADANG'!R24</f>
        <v>49</v>
      </c>
      <c r="S375" s="216"/>
      <c r="T375" s="168"/>
    </row>
    <row r="376" spans="1:20" ht="15.95" customHeight="1" x14ac:dyDescent="0.25">
      <c r="A376" s="167"/>
      <c r="B376" s="168"/>
      <c r="C376" s="168"/>
      <c r="D376" s="168"/>
      <c r="E376" s="168"/>
      <c r="F376" s="168"/>
      <c r="G376" s="168"/>
      <c r="H376" s="168"/>
      <c r="I376" s="168"/>
      <c r="J376" s="168"/>
      <c r="K376" s="168"/>
      <c r="L376" s="184"/>
      <c r="M376" s="184"/>
      <c r="N376" s="168"/>
      <c r="O376" s="184"/>
      <c r="P376" s="167"/>
      <c r="Q376" s="167"/>
      <c r="R376" s="168"/>
      <c r="S376" s="168"/>
      <c r="T376" s="168"/>
    </row>
    <row r="377" spans="1:20" ht="15.95" customHeight="1" x14ac:dyDescent="0.25">
      <c r="A377" s="167"/>
      <c r="B377" s="187" t="s">
        <v>3</v>
      </c>
      <c r="C377" s="184">
        <f>SUM(C361:C376)</f>
        <v>295.99999999999994</v>
      </c>
      <c r="D377" s="232">
        <f>SUM(D361:D376)</f>
        <v>0</v>
      </c>
      <c r="E377" s="236">
        <f>SUM(E361:E376)</f>
        <v>0</v>
      </c>
      <c r="F377" s="184">
        <f>SUM(F361:F376)</f>
        <v>0</v>
      </c>
      <c r="G377" s="230">
        <f>SUM(G361:G375)</f>
        <v>295.99999999999994</v>
      </c>
      <c r="H377" s="236">
        <f>SUM(H361:H376)</f>
        <v>136</v>
      </c>
      <c r="I377" s="233">
        <f>SUM(I361:I376)</f>
        <v>130</v>
      </c>
      <c r="J377" s="233">
        <f>SUM(J361:J376)</f>
        <v>30</v>
      </c>
      <c r="K377" s="230">
        <f>SUM(K361:K375)</f>
        <v>295.99999999999994</v>
      </c>
      <c r="L377" s="182">
        <f>SUM(L361:L376)</f>
        <v>88175</v>
      </c>
      <c r="M377" s="179">
        <f>SUM(M361:M375)/10</f>
        <v>672.41666666666674</v>
      </c>
      <c r="N377" s="176">
        <f>SUM(N361:N373)</f>
        <v>54637.5</v>
      </c>
      <c r="O377" s="232">
        <f>SUM(O362:O376)/10</f>
        <v>546.20833333333337</v>
      </c>
      <c r="P377" s="210" t="s">
        <v>68</v>
      </c>
      <c r="Q377" s="416">
        <f>SUM(Q361:Q375)/13</f>
        <v>40076.923076923078</v>
      </c>
      <c r="R377" s="184">
        <f>SUM(R361:R376)</f>
        <v>779</v>
      </c>
      <c r="S377" s="169"/>
      <c r="T377" s="168"/>
    </row>
    <row r="378" spans="1:20" ht="15.95" customHeight="1" x14ac:dyDescent="0.25">
      <c r="N378" s="173"/>
    </row>
    <row r="379" spans="1:20" ht="15.95" customHeight="1" x14ac:dyDescent="0.25">
      <c r="A379" s="436" t="s">
        <v>46</v>
      </c>
      <c r="B379" s="436"/>
      <c r="C379" s="436"/>
      <c r="L379" s="259"/>
      <c r="N379" s="173"/>
    </row>
    <row r="380" spans="1:20" ht="15.95" customHeight="1" x14ac:dyDescent="0.25">
      <c r="N380" s="453" t="str">
        <f>N332</f>
        <v>Curup, 31 Desember 2023</v>
      </c>
      <c r="O380" s="453"/>
      <c r="P380" s="453"/>
      <c r="Q380" s="213"/>
    </row>
    <row r="381" spans="1:20" ht="15.95" customHeight="1" x14ac:dyDescent="0.25">
      <c r="B381" s="354" t="s">
        <v>328</v>
      </c>
      <c r="N381" s="453" t="s">
        <v>292</v>
      </c>
      <c r="O381" s="453"/>
      <c r="P381" s="453"/>
      <c r="Q381" s="213"/>
    </row>
    <row r="382" spans="1:20" ht="15.95" customHeight="1" x14ac:dyDescent="0.25">
      <c r="B382" s="354" t="s">
        <v>331</v>
      </c>
    </row>
    <row r="383" spans="1:20" ht="15.95" customHeight="1" x14ac:dyDescent="0.25">
      <c r="B383" s="82"/>
    </row>
    <row r="385" spans="1:20" ht="15.95" customHeight="1" x14ac:dyDescent="0.25">
      <c r="N385" s="446" t="str">
        <f>N337</f>
        <v>NETI HERPITA, SP</v>
      </c>
      <c r="O385" s="446"/>
      <c r="P385" s="446"/>
      <c r="Q385" s="214"/>
    </row>
    <row r="386" spans="1:20" ht="15.75" x14ac:dyDescent="0.25">
      <c r="N386" s="453" t="str">
        <f>N338</f>
        <v>NIP. 19661002 199102 2 001</v>
      </c>
      <c r="O386" s="453"/>
      <c r="P386" s="453"/>
      <c r="Q386" s="213"/>
    </row>
    <row r="387" spans="1:20" ht="15.75" x14ac:dyDescent="0.25"/>
    <row r="388" spans="1:20" ht="15.75" x14ac:dyDescent="0.25"/>
    <row r="389" spans="1:20" ht="15.75" x14ac:dyDescent="0.25"/>
    <row r="390" spans="1:20" ht="15.75" x14ac:dyDescent="0.25"/>
    <row r="391" spans="1:20" ht="15.75" x14ac:dyDescent="0.25"/>
    <row r="392" spans="1:20" ht="15.75" x14ac:dyDescent="0.25"/>
    <row r="393" spans="1:20" ht="15.75" x14ac:dyDescent="0.25"/>
    <row r="394" spans="1:20" ht="15.75" x14ac:dyDescent="0.25">
      <c r="A394" s="436" t="s">
        <v>332</v>
      </c>
      <c r="B394" s="436"/>
      <c r="C394" s="436"/>
      <c r="D394" s="436"/>
      <c r="E394" s="436"/>
      <c r="F394" s="436"/>
      <c r="G394" s="436"/>
      <c r="H394" s="436"/>
      <c r="I394" s="436"/>
      <c r="J394" s="436"/>
      <c r="K394" s="436"/>
      <c r="L394" s="436"/>
      <c r="M394" s="436"/>
      <c r="N394" s="436"/>
      <c r="O394" s="436"/>
      <c r="P394" s="436"/>
      <c r="Q394" s="436"/>
      <c r="R394" s="436"/>
      <c r="S394" s="436"/>
      <c r="T394" s="436"/>
    </row>
    <row r="395" spans="1:20" ht="15.95" customHeight="1" x14ac:dyDescent="0.25">
      <c r="L395" s="190"/>
    </row>
    <row r="396" spans="1:20" ht="15.95" customHeight="1" x14ac:dyDescent="0.25">
      <c r="A396" s="420" t="s">
        <v>93</v>
      </c>
      <c r="B396" s="420"/>
      <c r="C396" s="420"/>
      <c r="D396" s="420"/>
      <c r="E396" s="420"/>
      <c r="F396" s="420"/>
      <c r="G396" s="420"/>
      <c r="H396" s="420"/>
      <c r="I396" s="420"/>
      <c r="J396" s="420"/>
      <c r="K396" s="420"/>
      <c r="L396" s="420"/>
      <c r="M396" s="420"/>
      <c r="N396" s="420"/>
      <c r="O396" s="420"/>
      <c r="P396" s="420"/>
      <c r="Q396" s="420"/>
      <c r="R396" s="420"/>
      <c r="S396" s="420"/>
      <c r="T396" s="420"/>
    </row>
    <row r="397" spans="1:20" ht="15.95" customHeight="1" x14ac:dyDescent="0.25">
      <c r="A397" s="420" t="s">
        <v>4</v>
      </c>
      <c r="B397" s="420"/>
      <c r="C397" s="420"/>
      <c r="D397" s="420"/>
      <c r="E397" s="420"/>
      <c r="F397" s="420"/>
      <c r="G397" s="420"/>
      <c r="H397" s="420"/>
      <c r="I397" s="420"/>
      <c r="J397" s="420"/>
      <c r="K397" s="420"/>
      <c r="L397" s="420"/>
      <c r="M397" s="420"/>
      <c r="N397" s="420"/>
      <c r="O397" s="420"/>
      <c r="P397" s="420"/>
      <c r="Q397" s="420"/>
      <c r="R397" s="420"/>
      <c r="S397" s="420"/>
      <c r="T397" s="420"/>
    </row>
    <row r="398" spans="1:20" ht="15.95" customHeight="1" x14ac:dyDescent="0.25">
      <c r="N398" s="178"/>
    </row>
    <row r="399" spans="1:20" ht="15.95" customHeight="1" x14ac:dyDescent="0.3">
      <c r="A399" s="437" t="s">
        <v>5</v>
      </c>
      <c r="B399" s="437"/>
      <c r="C399" s="193" t="s">
        <v>82</v>
      </c>
      <c r="D399" s="193"/>
      <c r="L399" s="173"/>
      <c r="N399" s="173"/>
      <c r="Q399" s="246" t="s">
        <v>42</v>
      </c>
      <c r="S399" s="16" t="str">
        <f>S349</f>
        <v>: 2023</v>
      </c>
    </row>
    <row r="400" spans="1:20" ht="15.95" customHeight="1" x14ac:dyDescent="0.3">
      <c r="A400" s="436" t="s">
        <v>6</v>
      </c>
      <c r="B400" s="436"/>
      <c r="C400" s="174" t="s">
        <v>99</v>
      </c>
      <c r="Q400" s="246" t="s">
        <v>43</v>
      </c>
      <c r="S400" s="16" t="s">
        <v>45</v>
      </c>
    </row>
    <row r="401" spans="1:20" ht="15.95" customHeight="1" x14ac:dyDescent="0.3">
      <c r="A401" s="436" t="s">
        <v>7</v>
      </c>
      <c r="B401" s="436"/>
      <c r="C401" s="174" t="s">
        <v>41</v>
      </c>
      <c r="Q401" s="246" t="s">
        <v>44</v>
      </c>
      <c r="S401" s="16" t="str">
        <f>S351</f>
        <v>: IV ( Empat )</v>
      </c>
    </row>
    <row r="402" spans="1:20" ht="15.95" customHeight="1" x14ac:dyDescent="0.25">
      <c r="P402" s="246"/>
      <c r="Q402" s="246"/>
    </row>
    <row r="403" spans="1:20" ht="15.95" customHeight="1" x14ac:dyDescent="0.25">
      <c r="A403" s="449" t="s">
        <v>8</v>
      </c>
      <c r="B403" s="449" t="s">
        <v>9</v>
      </c>
      <c r="C403" s="195" t="s">
        <v>10</v>
      </c>
      <c r="D403" s="438" t="s">
        <v>15</v>
      </c>
      <c r="E403" s="439"/>
      <c r="F403" s="439"/>
      <c r="G403" s="439"/>
      <c r="H403" s="439"/>
      <c r="I403" s="439"/>
      <c r="J403" s="439"/>
      <c r="K403" s="440"/>
      <c r="L403" s="454" t="s">
        <v>28</v>
      </c>
      <c r="M403" s="455"/>
      <c r="N403" s="454" t="s">
        <v>28</v>
      </c>
      <c r="O403" s="455"/>
      <c r="P403" s="195"/>
      <c r="Q403" s="382"/>
      <c r="R403" s="441" t="s">
        <v>35</v>
      </c>
      <c r="S403" s="447"/>
      <c r="T403" s="449" t="s">
        <v>39</v>
      </c>
    </row>
    <row r="404" spans="1:20" ht="15.95" customHeight="1" x14ac:dyDescent="0.3">
      <c r="A404" s="450"/>
      <c r="B404" s="450"/>
      <c r="C404" s="196" t="s">
        <v>11</v>
      </c>
      <c r="D404" s="441" t="s">
        <v>16</v>
      </c>
      <c r="E404" s="439"/>
      <c r="F404" s="439"/>
      <c r="G404" s="440"/>
      <c r="H404" s="438" t="s">
        <v>23</v>
      </c>
      <c r="I404" s="439"/>
      <c r="J404" s="439"/>
      <c r="K404" s="440"/>
      <c r="L404" s="442" t="s">
        <v>29</v>
      </c>
      <c r="M404" s="443"/>
      <c r="N404" s="442" t="s">
        <v>29</v>
      </c>
      <c r="O404" s="443"/>
      <c r="P404" s="196"/>
      <c r="Q404" s="26" t="s">
        <v>416</v>
      </c>
      <c r="R404" s="444" t="s">
        <v>36</v>
      </c>
      <c r="S404" s="445"/>
      <c r="T404" s="450"/>
    </row>
    <row r="405" spans="1:20" ht="15.95" customHeight="1" x14ac:dyDescent="0.3">
      <c r="A405" s="450"/>
      <c r="B405" s="450"/>
      <c r="C405" s="197" t="s">
        <v>12</v>
      </c>
      <c r="D405" s="198"/>
      <c r="E405" s="199"/>
      <c r="F405" s="198"/>
      <c r="G405" s="198"/>
      <c r="H405" s="198"/>
      <c r="I405" s="198"/>
      <c r="J405" s="198"/>
      <c r="K405" s="198"/>
      <c r="L405" s="441" t="s">
        <v>30</v>
      </c>
      <c r="M405" s="447"/>
      <c r="N405" s="441" t="s">
        <v>30</v>
      </c>
      <c r="O405" s="447"/>
      <c r="P405" s="196" t="s">
        <v>34</v>
      </c>
      <c r="Q405" s="24" t="s">
        <v>417</v>
      </c>
      <c r="R405" s="195"/>
      <c r="S405" s="195"/>
      <c r="T405" s="450"/>
    </row>
    <row r="406" spans="1:20" ht="15.95" customHeight="1" x14ac:dyDescent="0.3">
      <c r="A406" s="450"/>
      <c r="B406" s="450"/>
      <c r="C406" s="197" t="s">
        <v>13</v>
      </c>
      <c r="D406" s="196" t="s">
        <v>17</v>
      </c>
      <c r="E406" s="200" t="s">
        <v>17</v>
      </c>
      <c r="F406" s="196" t="s">
        <v>20</v>
      </c>
      <c r="G406" s="196" t="s">
        <v>22</v>
      </c>
      <c r="H406" s="196" t="s">
        <v>24</v>
      </c>
      <c r="I406" s="196" t="s">
        <v>25</v>
      </c>
      <c r="J406" s="196" t="s">
        <v>26</v>
      </c>
      <c r="K406" s="196" t="s">
        <v>22</v>
      </c>
      <c r="L406" s="444" t="s">
        <v>14</v>
      </c>
      <c r="M406" s="445"/>
      <c r="N406" s="444" t="s">
        <v>33</v>
      </c>
      <c r="O406" s="445"/>
      <c r="P406" s="196" t="s">
        <v>28</v>
      </c>
      <c r="Q406" s="24" t="s">
        <v>418</v>
      </c>
      <c r="R406" s="196" t="s">
        <v>37</v>
      </c>
      <c r="S406" s="196" t="s">
        <v>38</v>
      </c>
      <c r="T406" s="450"/>
    </row>
    <row r="407" spans="1:20" ht="15.95" customHeight="1" x14ac:dyDescent="0.25">
      <c r="A407" s="450"/>
      <c r="B407" s="450"/>
      <c r="C407" s="197" t="s">
        <v>14</v>
      </c>
      <c r="D407" s="196" t="s">
        <v>18</v>
      </c>
      <c r="E407" s="200" t="s">
        <v>19</v>
      </c>
      <c r="F407" s="196" t="s">
        <v>21</v>
      </c>
      <c r="G407" s="196"/>
      <c r="H407" s="196"/>
      <c r="I407" s="196"/>
      <c r="J407" s="196" t="s">
        <v>27</v>
      </c>
      <c r="K407" s="196"/>
      <c r="L407" s="195" t="s">
        <v>22</v>
      </c>
      <c r="M407" s="203" t="s">
        <v>31</v>
      </c>
      <c r="N407" s="195" t="s">
        <v>22</v>
      </c>
      <c r="O407" s="203" t="s">
        <v>31</v>
      </c>
      <c r="P407" s="196"/>
      <c r="Q407" s="196"/>
      <c r="R407" s="204"/>
      <c r="S407" s="204"/>
      <c r="T407" s="450"/>
    </row>
    <row r="408" spans="1:20" ht="15.95" customHeight="1" x14ac:dyDescent="0.25">
      <c r="A408" s="451"/>
      <c r="B408" s="451"/>
      <c r="C408" s="166"/>
      <c r="D408" s="205"/>
      <c r="E408" s="206"/>
      <c r="F408" s="205"/>
      <c r="G408" s="205"/>
      <c r="H408" s="205"/>
      <c r="I408" s="205"/>
      <c r="J408" s="205"/>
      <c r="K408" s="205"/>
      <c r="L408" s="207" t="s">
        <v>29</v>
      </c>
      <c r="M408" s="208" t="s">
        <v>32</v>
      </c>
      <c r="N408" s="207" t="s">
        <v>29</v>
      </c>
      <c r="O408" s="208" t="s">
        <v>32</v>
      </c>
      <c r="P408" s="209"/>
      <c r="Q408" s="209"/>
      <c r="R408" s="205"/>
      <c r="S408" s="205"/>
      <c r="T408" s="451"/>
    </row>
    <row r="409" spans="1:20" ht="15.95" customHeight="1" x14ac:dyDescent="0.25">
      <c r="A409" s="167">
        <v>1</v>
      </c>
      <c r="B409" s="167">
        <v>2</v>
      </c>
      <c r="C409" s="167">
        <v>3</v>
      </c>
      <c r="D409" s="167">
        <v>4</v>
      </c>
      <c r="E409" s="167">
        <v>5</v>
      </c>
      <c r="F409" s="167">
        <v>6</v>
      </c>
      <c r="G409" s="167" t="s">
        <v>0</v>
      </c>
      <c r="H409" s="167">
        <v>8</v>
      </c>
      <c r="I409" s="167">
        <v>9</v>
      </c>
      <c r="J409" s="167">
        <v>10</v>
      </c>
      <c r="K409" s="167" t="s">
        <v>1</v>
      </c>
      <c r="L409" s="167">
        <v>12</v>
      </c>
      <c r="M409" s="210">
        <v>13</v>
      </c>
      <c r="N409" s="167">
        <v>14</v>
      </c>
      <c r="O409" s="210">
        <v>15</v>
      </c>
      <c r="P409" s="167">
        <v>16</v>
      </c>
      <c r="Q409" s="167">
        <v>17</v>
      </c>
      <c r="R409" s="167">
        <v>18</v>
      </c>
      <c r="S409" s="167">
        <v>19</v>
      </c>
      <c r="T409" s="167">
        <v>20</v>
      </c>
    </row>
    <row r="410" spans="1:20" ht="15.95" customHeight="1" x14ac:dyDescent="0.25">
      <c r="A410" s="167"/>
      <c r="B410" s="168"/>
      <c r="C410" s="168"/>
      <c r="D410" s="168"/>
      <c r="E410" s="168"/>
      <c r="F410" s="168"/>
      <c r="G410" s="168"/>
      <c r="H410" s="168"/>
      <c r="I410" s="168"/>
      <c r="J410" s="168"/>
      <c r="K410" s="168"/>
      <c r="L410" s="168"/>
      <c r="M410" s="184"/>
      <c r="N410" s="168"/>
      <c r="O410" s="176"/>
      <c r="P410" s="167"/>
      <c r="Q410" s="167"/>
      <c r="R410" s="168"/>
      <c r="S410" s="168"/>
      <c r="T410" s="168"/>
    </row>
    <row r="411" spans="1:20" ht="15.95" customHeight="1" x14ac:dyDescent="0.25">
      <c r="A411" s="167">
        <v>1</v>
      </c>
      <c r="B411" s="168" t="s">
        <v>109</v>
      </c>
      <c r="C411" s="180">
        <v>0</v>
      </c>
      <c r="D411" s="180">
        <v>0</v>
      </c>
      <c r="E411" s="180">
        <v>0</v>
      </c>
      <c r="F411" s="180">
        <v>0</v>
      </c>
      <c r="G411" s="180">
        <v>0</v>
      </c>
      <c r="H411" s="180">
        <v>0</v>
      </c>
      <c r="I411" s="180">
        <v>0</v>
      </c>
      <c r="J411" s="180">
        <v>0</v>
      </c>
      <c r="K411" s="180">
        <v>0</v>
      </c>
      <c r="L411" s="180">
        <v>0</v>
      </c>
      <c r="M411" s="182">
        <v>0</v>
      </c>
      <c r="N411" s="180">
        <v>0</v>
      </c>
      <c r="O411" s="182">
        <v>0</v>
      </c>
      <c r="P411" s="167" t="s">
        <v>69</v>
      </c>
      <c r="Q411" s="167"/>
      <c r="R411" s="180">
        <v>0</v>
      </c>
      <c r="S411" s="216"/>
      <c r="T411" s="168"/>
    </row>
    <row r="412" spans="1:20" ht="15.95" customHeight="1" x14ac:dyDescent="0.25">
      <c r="A412" s="167">
        <v>2</v>
      </c>
      <c r="B412" s="168" t="s">
        <v>110</v>
      </c>
      <c r="C412" s="180">
        <v>0</v>
      </c>
      <c r="D412" s="180">
        <v>0</v>
      </c>
      <c r="E412" s="180">
        <v>0</v>
      </c>
      <c r="F412" s="180">
        <v>0</v>
      </c>
      <c r="G412" s="180">
        <v>0</v>
      </c>
      <c r="H412" s="180">
        <v>0</v>
      </c>
      <c r="I412" s="180">
        <v>0</v>
      </c>
      <c r="J412" s="180">
        <v>0</v>
      </c>
      <c r="K412" s="180">
        <v>0</v>
      </c>
      <c r="L412" s="180">
        <v>0</v>
      </c>
      <c r="M412" s="182">
        <v>0</v>
      </c>
      <c r="N412" s="180">
        <v>0</v>
      </c>
      <c r="O412" s="182">
        <v>0</v>
      </c>
      <c r="P412" s="167" t="s">
        <v>69</v>
      </c>
      <c r="Q412" s="167"/>
      <c r="R412" s="180">
        <v>0</v>
      </c>
      <c r="S412" s="216"/>
      <c r="T412" s="168"/>
    </row>
    <row r="413" spans="1:20" ht="15.95" customHeight="1" x14ac:dyDescent="0.25">
      <c r="A413" s="167">
        <v>3</v>
      </c>
      <c r="B413" s="168" t="s">
        <v>111</v>
      </c>
      <c r="C413" s="249">
        <f>'CURUP UTARA'!C25</f>
        <v>0.5</v>
      </c>
      <c r="D413" s="180">
        <f>'CURUP UTARA'!D25</f>
        <v>0</v>
      </c>
      <c r="E413" s="180">
        <f>'CURUP UTARA'!E25</f>
        <v>0</v>
      </c>
      <c r="F413" s="180">
        <f>'CURUP UTARA'!F25</f>
        <v>0</v>
      </c>
      <c r="G413" s="249">
        <f>'CURUP UTARA'!G25</f>
        <v>0.5</v>
      </c>
      <c r="H413" s="249">
        <f>'CURUP UTARA'!H25</f>
        <v>0.5</v>
      </c>
      <c r="I413" s="180">
        <f>'CURUP UTARA'!I25</f>
        <v>0</v>
      </c>
      <c r="J413" s="180">
        <f>'CURUP UTARA'!J25</f>
        <v>0</v>
      </c>
      <c r="K413" s="249">
        <f>'CURUP UTARA'!K25</f>
        <v>0.5</v>
      </c>
      <c r="L413" s="249">
        <f>'CURUP UTARA'!L25</f>
        <v>0</v>
      </c>
      <c r="M413" s="249">
        <f>'CURUP UTARA'!M25</f>
        <v>0</v>
      </c>
      <c r="N413" s="249">
        <f>'CURUP UTARA'!N25</f>
        <v>0</v>
      </c>
      <c r="O413" s="249">
        <f>'CURUP UTARA'!O25</f>
        <v>0</v>
      </c>
      <c r="P413" s="353" t="str">
        <f>'CURUP UTARA'!P25</f>
        <v>Bunga Kering</v>
      </c>
      <c r="Q413" s="353"/>
      <c r="R413" s="180">
        <f>'CURUP UTARA'!R25</f>
        <v>2</v>
      </c>
      <c r="S413" s="216"/>
      <c r="T413" s="168"/>
    </row>
    <row r="414" spans="1:20" ht="15.95" customHeight="1" x14ac:dyDescent="0.25">
      <c r="A414" s="167">
        <v>4</v>
      </c>
      <c r="B414" s="168" t="s">
        <v>112</v>
      </c>
      <c r="C414" s="180">
        <v>0</v>
      </c>
      <c r="D414" s="180">
        <v>0</v>
      </c>
      <c r="E414" s="180">
        <v>0</v>
      </c>
      <c r="F414" s="180">
        <v>0</v>
      </c>
      <c r="G414" s="180">
        <v>0</v>
      </c>
      <c r="H414" s="180">
        <v>0</v>
      </c>
      <c r="I414" s="180">
        <v>0</v>
      </c>
      <c r="J414" s="180">
        <v>0</v>
      </c>
      <c r="K414" s="180">
        <v>0</v>
      </c>
      <c r="L414" s="180">
        <v>0</v>
      </c>
      <c r="M414" s="182">
        <v>0</v>
      </c>
      <c r="N414" s="180">
        <v>0</v>
      </c>
      <c r="O414" s="182">
        <v>0</v>
      </c>
      <c r="P414" s="167" t="s">
        <v>69</v>
      </c>
      <c r="Q414" s="167"/>
      <c r="R414" s="180">
        <v>0</v>
      </c>
      <c r="S414" s="216"/>
      <c r="T414" s="168"/>
    </row>
    <row r="415" spans="1:20" ht="15.95" customHeight="1" x14ac:dyDescent="0.25">
      <c r="A415" s="167">
        <v>5</v>
      </c>
      <c r="B415" s="168" t="s">
        <v>113</v>
      </c>
      <c r="C415" s="180">
        <v>0</v>
      </c>
      <c r="D415" s="180">
        <v>0</v>
      </c>
      <c r="E415" s="180">
        <v>0</v>
      </c>
      <c r="F415" s="180">
        <v>0</v>
      </c>
      <c r="G415" s="180">
        <v>0</v>
      </c>
      <c r="H415" s="180">
        <v>0</v>
      </c>
      <c r="I415" s="180">
        <v>0</v>
      </c>
      <c r="J415" s="180">
        <v>0</v>
      </c>
      <c r="K415" s="180">
        <v>0</v>
      </c>
      <c r="L415" s="180">
        <v>0</v>
      </c>
      <c r="M415" s="182">
        <v>0</v>
      </c>
      <c r="N415" s="180">
        <v>0</v>
      </c>
      <c r="O415" s="182">
        <v>0</v>
      </c>
      <c r="P415" s="167" t="s">
        <v>69</v>
      </c>
      <c r="Q415" s="167"/>
      <c r="R415" s="180">
        <v>0</v>
      </c>
      <c r="S415" s="216"/>
      <c r="T415" s="168"/>
    </row>
    <row r="416" spans="1:20" ht="15.95" customHeight="1" x14ac:dyDescent="0.25">
      <c r="A416" s="167">
        <v>6</v>
      </c>
      <c r="B416" s="168" t="s">
        <v>114</v>
      </c>
      <c r="C416" s="180">
        <v>0</v>
      </c>
      <c r="D416" s="180">
        <v>0</v>
      </c>
      <c r="E416" s="180">
        <v>0</v>
      </c>
      <c r="F416" s="180">
        <v>0</v>
      </c>
      <c r="G416" s="180">
        <v>0</v>
      </c>
      <c r="H416" s="180">
        <v>0</v>
      </c>
      <c r="I416" s="180">
        <v>0</v>
      </c>
      <c r="J416" s="180">
        <v>0</v>
      </c>
      <c r="K416" s="180">
        <v>0</v>
      </c>
      <c r="L416" s="180">
        <v>0</v>
      </c>
      <c r="M416" s="182">
        <v>0</v>
      </c>
      <c r="N416" s="180">
        <v>0</v>
      </c>
      <c r="O416" s="182">
        <v>0</v>
      </c>
      <c r="P416" s="167" t="s">
        <v>69</v>
      </c>
      <c r="Q416" s="167"/>
      <c r="R416" s="180">
        <v>0</v>
      </c>
      <c r="S416" s="216"/>
      <c r="T416" s="168"/>
    </row>
    <row r="417" spans="1:20" ht="15.95" customHeight="1" x14ac:dyDescent="0.25">
      <c r="A417" s="167">
        <v>7</v>
      </c>
      <c r="B417" s="168" t="s">
        <v>115</v>
      </c>
      <c r="C417" s="180">
        <v>0</v>
      </c>
      <c r="D417" s="180">
        <v>0</v>
      </c>
      <c r="E417" s="180">
        <v>0</v>
      </c>
      <c r="F417" s="180">
        <v>0</v>
      </c>
      <c r="G417" s="180">
        <v>0</v>
      </c>
      <c r="H417" s="180">
        <v>0</v>
      </c>
      <c r="I417" s="180">
        <v>0</v>
      </c>
      <c r="J417" s="180">
        <v>0</v>
      </c>
      <c r="K417" s="180">
        <v>0</v>
      </c>
      <c r="L417" s="180">
        <v>0</v>
      </c>
      <c r="M417" s="182">
        <v>0</v>
      </c>
      <c r="N417" s="180">
        <v>0</v>
      </c>
      <c r="O417" s="182">
        <v>0</v>
      </c>
      <c r="P417" s="167" t="s">
        <v>69</v>
      </c>
      <c r="Q417" s="167"/>
      <c r="R417" s="180">
        <v>0</v>
      </c>
      <c r="S417" s="216"/>
      <c r="T417" s="168"/>
    </row>
    <row r="418" spans="1:20" ht="15.95" customHeight="1" x14ac:dyDescent="0.25">
      <c r="A418" s="167">
        <v>8</v>
      </c>
      <c r="B418" s="168" t="s">
        <v>116</v>
      </c>
      <c r="C418" s="180">
        <v>0</v>
      </c>
      <c r="D418" s="180">
        <v>0</v>
      </c>
      <c r="E418" s="180">
        <v>0</v>
      </c>
      <c r="F418" s="180">
        <v>0</v>
      </c>
      <c r="G418" s="180">
        <v>0</v>
      </c>
      <c r="H418" s="180">
        <v>0</v>
      </c>
      <c r="I418" s="180">
        <v>0</v>
      </c>
      <c r="J418" s="180">
        <v>0</v>
      </c>
      <c r="K418" s="180">
        <v>0</v>
      </c>
      <c r="L418" s="180">
        <v>0</v>
      </c>
      <c r="M418" s="182">
        <v>0</v>
      </c>
      <c r="N418" s="180">
        <v>0</v>
      </c>
      <c r="O418" s="182">
        <v>0</v>
      </c>
      <c r="P418" s="167" t="s">
        <v>69</v>
      </c>
      <c r="Q418" s="167"/>
      <c r="R418" s="180">
        <v>0</v>
      </c>
      <c r="S418" s="216"/>
      <c r="T418" s="168"/>
    </row>
    <row r="419" spans="1:20" ht="15.95" customHeight="1" x14ac:dyDescent="0.25">
      <c r="A419" s="167">
        <v>9</v>
      </c>
      <c r="B419" s="168" t="s">
        <v>117</v>
      </c>
      <c r="C419" s="180">
        <v>0</v>
      </c>
      <c r="D419" s="180">
        <v>0</v>
      </c>
      <c r="E419" s="180">
        <v>0</v>
      </c>
      <c r="F419" s="180">
        <v>0</v>
      </c>
      <c r="G419" s="180">
        <v>0</v>
      </c>
      <c r="H419" s="180">
        <v>0</v>
      </c>
      <c r="I419" s="180">
        <v>0</v>
      </c>
      <c r="J419" s="180">
        <v>0</v>
      </c>
      <c r="K419" s="180">
        <v>0</v>
      </c>
      <c r="L419" s="180">
        <v>0</v>
      </c>
      <c r="M419" s="182">
        <v>0</v>
      </c>
      <c r="N419" s="180">
        <v>0</v>
      </c>
      <c r="O419" s="182">
        <v>0</v>
      </c>
      <c r="P419" s="167" t="s">
        <v>69</v>
      </c>
      <c r="Q419" s="167"/>
      <c r="R419" s="180">
        <v>0</v>
      </c>
      <c r="S419" s="216"/>
      <c r="T419" s="168"/>
    </row>
    <row r="420" spans="1:20" ht="15.95" customHeight="1" x14ac:dyDescent="0.25">
      <c r="A420" s="167">
        <v>10</v>
      </c>
      <c r="B420" s="168" t="s">
        <v>118</v>
      </c>
      <c r="C420" s="180">
        <v>0</v>
      </c>
      <c r="D420" s="180">
        <v>0</v>
      </c>
      <c r="E420" s="180">
        <v>0</v>
      </c>
      <c r="F420" s="180">
        <v>0</v>
      </c>
      <c r="G420" s="180">
        <v>0</v>
      </c>
      <c r="H420" s="180">
        <v>0</v>
      </c>
      <c r="I420" s="180">
        <v>0</v>
      </c>
      <c r="J420" s="180">
        <v>0</v>
      </c>
      <c r="K420" s="180">
        <v>0</v>
      </c>
      <c r="L420" s="180">
        <v>0</v>
      </c>
      <c r="M420" s="182">
        <v>0</v>
      </c>
      <c r="N420" s="180">
        <v>0</v>
      </c>
      <c r="O420" s="182">
        <v>0</v>
      </c>
      <c r="P420" s="167" t="s">
        <v>69</v>
      </c>
      <c r="Q420" s="167"/>
      <c r="R420" s="180">
        <v>0</v>
      </c>
      <c r="S420" s="216"/>
      <c r="T420" s="168"/>
    </row>
    <row r="421" spans="1:20" ht="15.95" customHeight="1" x14ac:dyDescent="0.25">
      <c r="A421" s="167">
        <v>11</v>
      </c>
      <c r="B421" s="168" t="s">
        <v>119</v>
      </c>
      <c r="C421" s="180">
        <v>0</v>
      </c>
      <c r="D421" s="180">
        <v>0</v>
      </c>
      <c r="E421" s="180">
        <v>0</v>
      </c>
      <c r="F421" s="180">
        <v>0</v>
      </c>
      <c r="G421" s="180">
        <v>0</v>
      </c>
      <c r="H421" s="180">
        <v>0</v>
      </c>
      <c r="I421" s="180">
        <v>0</v>
      </c>
      <c r="J421" s="180">
        <v>0</v>
      </c>
      <c r="K421" s="180">
        <v>0</v>
      </c>
      <c r="L421" s="180">
        <v>0</v>
      </c>
      <c r="M421" s="182">
        <v>0</v>
      </c>
      <c r="N421" s="180">
        <v>0</v>
      </c>
      <c r="O421" s="182">
        <v>0</v>
      </c>
      <c r="P421" s="167" t="s">
        <v>69</v>
      </c>
      <c r="Q421" s="167"/>
      <c r="R421" s="180">
        <v>0</v>
      </c>
      <c r="S421" s="216"/>
      <c r="T421" s="168"/>
    </row>
    <row r="422" spans="1:20" ht="15.95" customHeight="1" x14ac:dyDescent="0.25">
      <c r="A422" s="167">
        <v>12</v>
      </c>
      <c r="B422" s="168" t="s">
        <v>120</v>
      </c>
      <c r="C422" s="180">
        <v>0</v>
      </c>
      <c r="D422" s="180">
        <v>0</v>
      </c>
      <c r="E422" s="180">
        <v>0</v>
      </c>
      <c r="F422" s="180">
        <v>0</v>
      </c>
      <c r="G422" s="180">
        <v>0</v>
      </c>
      <c r="H422" s="180">
        <v>0</v>
      </c>
      <c r="I422" s="180">
        <v>0</v>
      </c>
      <c r="J422" s="180">
        <v>0</v>
      </c>
      <c r="K422" s="180">
        <v>0</v>
      </c>
      <c r="L422" s="180">
        <v>0</v>
      </c>
      <c r="M422" s="182">
        <v>0</v>
      </c>
      <c r="N422" s="180">
        <v>0</v>
      </c>
      <c r="O422" s="182">
        <v>0</v>
      </c>
      <c r="P422" s="167" t="s">
        <v>69</v>
      </c>
      <c r="Q422" s="167"/>
      <c r="R422" s="180">
        <v>0</v>
      </c>
      <c r="S422" s="216"/>
      <c r="T422" s="168"/>
    </row>
    <row r="423" spans="1:20" ht="15.95" customHeight="1" x14ac:dyDescent="0.25">
      <c r="A423" s="167">
        <v>13</v>
      </c>
      <c r="B423" s="168" t="s">
        <v>121</v>
      </c>
      <c r="C423" s="180">
        <v>0</v>
      </c>
      <c r="D423" s="180">
        <v>0</v>
      </c>
      <c r="E423" s="180">
        <v>0</v>
      </c>
      <c r="F423" s="180">
        <v>0</v>
      </c>
      <c r="G423" s="180">
        <v>0</v>
      </c>
      <c r="H423" s="180">
        <v>0</v>
      </c>
      <c r="I423" s="180">
        <v>0</v>
      </c>
      <c r="J423" s="180">
        <v>0</v>
      </c>
      <c r="K423" s="180">
        <v>0</v>
      </c>
      <c r="L423" s="180">
        <v>0</v>
      </c>
      <c r="M423" s="182">
        <v>0</v>
      </c>
      <c r="N423" s="180">
        <v>0</v>
      </c>
      <c r="O423" s="182">
        <v>0</v>
      </c>
      <c r="P423" s="167" t="s">
        <v>69</v>
      </c>
      <c r="Q423" s="167"/>
      <c r="R423" s="180">
        <v>0</v>
      </c>
      <c r="S423" s="216"/>
      <c r="T423" s="168"/>
    </row>
    <row r="424" spans="1:20" ht="15.95" customHeight="1" x14ac:dyDescent="0.25">
      <c r="A424" s="167">
        <v>14</v>
      </c>
      <c r="B424" s="168" t="s">
        <v>288</v>
      </c>
      <c r="C424" s="180">
        <v>0</v>
      </c>
      <c r="D424" s="180">
        <v>0</v>
      </c>
      <c r="E424" s="180">
        <v>0</v>
      </c>
      <c r="F424" s="180">
        <v>0</v>
      </c>
      <c r="G424" s="180">
        <v>0</v>
      </c>
      <c r="H424" s="180">
        <v>0</v>
      </c>
      <c r="I424" s="180">
        <v>0</v>
      </c>
      <c r="J424" s="180">
        <v>0</v>
      </c>
      <c r="K424" s="180">
        <v>0</v>
      </c>
      <c r="L424" s="180">
        <v>0</v>
      </c>
      <c r="M424" s="182">
        <v>0</v>
      </c>
      <c r="N424" s="180">
        <v>0</v>
      </c>
      <c r="O424" s="182">
        <v>0</v>
      </c>
      <c r="P424" s="167" t="s">
        <v>69</v>
      </c>
      <c r="Q424" s="167"/>
      <c r="R424" s="180">
        <v>0</v>
      </c>
      <c r="S424" s="216"/>
      <c r="T424" s="168"/>
    </row>
    <row r="425" spans="1:20" ht="15.95" customHeight="1" x14ac:dyDescent="0.25">
      <c r="A425" s="167">
        <v>15</v>
      </c>
      <c r="B425" s="168" t="s">
        <v>269</v>
      </c>
      <c r="C425" s="180">
        <v>0</v>
      </c>
      <c r="D425" s="180">
        <v>0</v>
      </c>
      <c r="E425" s="180">
        <v>0</v>
      </c>
      <c r="F425" s="180">
        <v>0</v>
      </c>
      <c r="G425" s="180">
        <v>0</v>
      </c>
      <c r="H425" s="180">
        <v>0</v>
      </c>
      <c r="I425" s="180">
        <v>0</v>
      </c>
      <c r="J425" s="180">
        <v>0</v>
      </c>
      <c r="K425" s="180">
        <v>0</v>
      </c>
      <c r="L425" s="180">
        <v>0</v>
      </c>
      <c r="M425" s="182">
        <v>0</v>
      </c>
      <c r="N425" s="180">
        <v>0</v>
      </c>
      <c r="O425" s="182">
        <v>0</v>
      </c>
      <c r="P425" s="167" t="s">
        <v>69</v>
      </c>
      <c r="Q425" s="167"/>
      <c r="R425" s="180">
        <v>0</v>
      </c>
      <c r="S425" s="216"/>
      <c r="T425" s="168"/>
    </row>
    <row r="426" spans="1:20" ht="15.95" customHeight="1" x14ac:dyDescent="0.25">
      <c r="A426" s="167"/>
      <c r="B426" s="168"/>
      <c r="C426" s="180"/>
      <c r="D426" s="180"/>
      <c r="E426" s="180"/>
      <c r="F426" s="180"/>
      <c r="G426" s="180"/>
      <c r="H426" s="180"/>
      <c r="I426" s="180"/>
      <c r="J426" s="180"/>
      <c r="K426" s="180"/>
      <c r="L426" s="180"/>
      <c r="M426" s="182"/>
      <c r="N426" s="180"/>
      <c r="O426" s="182"/>
      <c r="P426" s="167"/>
      <c r="Q426" s="167"/>
      <c r="R426" s="168"/>
      <c r="S426" s="168"/>
      <c r="T426" s="168"/>
    </row>
    <row r="427" spans="1:20" ht="15.95" customHeight="1" x14ac:dyDescent="0.25">
      <c r="A427" s="167"/>
      <c r="B427" s="187" t="s">
        <v>3</v>
      </c>
      <c r="C427" s="249">
        <f>SUM(C411:C425)</f>
        <v>0.5</v>
      </c>
      <c r="D427" s="180">
        <v>0</v>
      </c>
      <c r="E427" s="250">
        <f>SUM(E411:E425)</f>
        <v>0</v>
      </c>
      <c r="F427" s="250">
        <f>SUM(F411:F425)</f>
        <v>0</v>
      </c>
      <c r="G427" s="250">
        <f>SUM(G411:G425)</f>
        <v>0.5</v>
      </c>
      <c r="H427" s="250">
        <f>SUM(H411:H425)</f>
        <v>0.5</v>
      </c>
      <c r="I427" s="250">
        <f t="shared" ref="I427:O427" si="20">SUM(I411:I425)</f>
        <v>0</v>
      </c>
      <c r="J427" s="250">
        <f t="shared" si="20"/>
        <v>0</v>
      </c>
      <c r="K427" s="250">
        <f t="shared" si="20"/>
        <v>0.5</v>
      </c>
      <c r="L427" s="250">
        <f t="shared" si="20"/>
        <v>0</v>
      </c>
      <c r="M427" s="250">
        <f t="shared" si="20"/>
        <v>0</v>
      </c>
      <c r="N427" s="250">
        <f t="shared" si="20"/>
        <v>0</v>
      </c>
      <c r="O427" s="250">
        <f t="shared" si="20"/>
        <v>0</v>
      </c>
      <c r="P427" s="167" t="s">
        <v>69</v>
      </c>
      <c r="Q427" s="167"/>
      <c r="R427" s="180">
        <f>SUM(R411:R426)</f>
        <v>2</v>
      </c>
      <c r="S427" s="216"/>
      <c r="T427" s="168"/>
    </row>
    <row r="429" spans="1:20" ht="15.95" customHeight="1" x14ac:dyDescent="0.25">
      <c r="A429" s="436" t="s">
        <v>46</v>
      </c>
      <c r="B429" s="436"/>
      <c r="C429" s="436"/>
    </row>
    <row r="430" spans="1:20" ht="15.95" customHeight="1" x14ac:dyDescent="0.25">
      <c r="N430" s="173"/>
    </row>
    <row r="431" spans="1:20" ht="15.95" customHeight="1" x14ac:dyDescent="0.25">
      <c r="N431" s="453" t="str">
        <f>N380</f>
        <v>Curup, 31 Desember 2023</v>
      </c>
      <c r="O431" s="453"/>
      <c r="P431" s="453"/>
      <c r="Q431" s="213"/>
    </row>
    <row r="432" spans="1:20" ht="15.95" customHeight="1" x14ac:dyDescent="0.25">
      <c r="N432" s="453" t="s">
        <v>292</v>
      </c>
      <c r="O432" s="453"/>
      <c r="P432" s="453"/>
      <c r="Q432" s="213"/>
    </row>
    <row r="436" spans="1:20" ht="15.95" customHeight="1" x14ac:dyDescent="0.25">
      <c r="N436" s="446" t="str">
        <f>N385</f>
        <v>NETI HERPITA, SP</v>
      </c>
      <c r="O436" s="446"/>
      <c r="P436" s="446"/>
      <c r="Q436" s="214"/>
    </row>
    <row r="437" spans="1:20" ht="15.95" customHeight="1" x14ac:dyDescent="0.25">
      <c r="N437" s="453" t="str">
        <f>N386</f>
        <v>NIP. 19661002 199102 2 001</v>
      </c>
      <c r="O437" s="453"/>
      <c r="P437" s="453"/>
      <c r="Q437" s="213"/>
    </row>
    <row r="438" spans="1:20" ht="15.95" customHeight="1" x14ac:dyDescent="0.25">
      <c r="N438" s="213"/>
      <c r="O438" s="213"/>
      <c r="P438" s="213"/>
      <c r="Q438" s="213"/>
    </row>
    <row r="439" spans="1:20" ht="15.95" customHeight="1" x14ac:dyDescent="0.25">
      <c r="N439" s="213"/>
      <c r="O439" s="213"/>
      <c r="P439" s="213"/>
      <c r="Q439" s="213"/>
    </row>
    <row r="440" spans="1:20" ht="15.95" customHeight="1" x14ac:dyDescent="0.25">
      <c r="N440" s="213"/>
      <c r="O440" s="213"/>
      <c r="P440" s="213"/>
      <c r="Q440" s="213"/>
    </row>
    <row r="441" spans="1:20" ht="15.95" customHeight="1" x14ac:dyDescent="0.25">
      <c r="N441" s="213"/>
      <c r="O441" s="213"/>
      <c r="P441" s="213"/>
      <c r="Q441" s="213"/>
    </row>
    <row r="442" spans="1:20" ht="15.95" customHeight="1" x14ac:dyDescent="0.25">
      <c r="N442" s="213"/>
      <c r="O442" s="213"/>
      <c r="P442" s="213"/>
      <c r="Q442" s="213"/>
    </row>
    <row r="443" spans="1:20" ht="15.95" customHeight="1" x14ac:dyDescent="0.25">
      <c r="A443" s="436" t="s">
        <v>332</v>
      </c>
      <c r="B443" s="436"/>
      <c r="C443" s="436"/>
      <c r="D443" s="436"/>
      <c r="E443" s="436"/>
      <c r="F443" s="436"/>
      <c r="G443" s="436"/>
      <c r="H443" s="436"/>
      <c r="I443" s="436"/>
      <c r="J443" s="436"/>
      <c r="K443" s="436"/>
      <c r="L443" s="436"/>
      <c r="M443" s="436"/>
      <c r="N443" s="436"/>
      <c r="O443" s="436"/>
      <c r="P443" s="436"/>
      <c r="Q443" s="436"/>
      <c r="R443" s="436"/>
      <c r="S443" s="436"/>
      <c r="T443" s="436"/>
    </row>
    <row r="444" spans="1:20" ht="15.95" customHeight="1" x14ac:dyDescent="0.25">
      <c r="N444" s="213"/>
      <c r="O444" s="213"/>
      <c r="P444" s="213"/>
      <c r="Q444" s="213"/>
    </row>
    <row r="445" spans="1:20" ht="15.95" customHeight="1" x14ac:dyDescent="0.25">
      <c r="A445" s="420" t="s">
        <v>93</v>
      </c>
      <c r="B445" s="420"/>
      <c r="C445" s="420"/>
      <c r="D445" s="420"/>
      <c r="E445" s="420"/>
      <c r="F445" s="420"/>
      <c r="G445" s="420"/>
      <c r="H445" s="420"/>
      <c r="I445" s="420"/>
      <c r="J445" s="420"/>
      <c r="K445" s="420"/>
      <c r="L445" s="420"/>
      <c r="M445" s="420"/>
      <c r="N445" s="420"/>
      <c r="O445" s="420"/>
      <c r="P445" s="420"/>
      <c r="Q445" s="420"/>
      <c r="R445" s="420"/>
      <c r="S445" s="420"/>
      <c r="T445" s="420"/>
    </row>
    <row r="446" spans="1:20" ht="15.95" customHeight="1" x14ac:dyDescent="0.25">
      <c r="A446" s="420" t="s">
        <v>4</v>
      </c>
      <c r="B446" s="420"/>
      <c r="C446" s="420"/>
      <c r="D446" s="420"/>
      <c r="E446" s="420"/>
      <c r="F446" s="420"/>
      <c r="G446" s="420"/>
      <c r="H446" s="420"/>
      <c r="I446" s="420"/>
      <c r="J446" s="420"/>
      <c r="K446" s="420"/>
      <c r="L446" s="420"/>
      <c r="M446" s="420"/>
      <c r="N446" s="420"/>
      <c r="O446" s="420"/>
      <c r="P446" s="420"/>
      <c r="Q446" s="420"/>
      <c r="R446" s="420"/>
      <c r="S446" s="420"/>
      <c r="T446" s="420"/>
    </row>
    <row r="447" spans="1:20" ht="15.95" customHeight="1" x14ac:dyDescent="0.25">
      <c r="N447" s="178"/>
    </row>
    <row r="448" spans="1:20" ht="15.95" customHeight="1" x14ac:dyDescent="0.3">
      <c r="A448" s="437" t="s">
        <v>5</v>
      </c>
      <c r="B448" s="437"/>
      <c r="C448" s="193" t="s">
        <v>83</v>
      </c>
      <c r="D448" s="193"/>
      <c r="L448" s="173"/>
      <c r="N448" s="173"/>
      <c r="Q448" s="246" t="s">
        <v>42</v>
      </c>
      <c r="S448" s="16" t="str">
        <f>S399</f>
        <v>: 2023</v>
      </c>
    </row>
    <row r="449" spans="1:20" ht="15.95" customHeight="1" x14ac:dyDescent="0.3">
      <c r="A449" s="436" t="s">
        <v>6</v>
      </c>
      <c r="B449" s="436"/>
      <c r="C449" s="174" t="s">
        <v>99</v>
      </c>
      <c r="Q449" s="246" t="s">
        <v>43</v>
      </c>
      <c r="S449" s="16" t="s">
        <v>45</v>
      </c>
    </row>
    <row r="450" spans="1:20" ht="15.95" customHeight="1" x14ac:dyDescent="0.3">
      <c r="A450" s="436" t="s">
        <v>7</v>
      </c>
      <c r="B450" s="436"/>
      <c r="C450" s="174" t="s">
        <v>41</v>
      </c>
      <c r="Q450" s="246" t="s">
        <v>44</v>
      </c>
      <c r="S450" s="16" t="str">
        <f>S401</f>
        <v>: IV ( Empat )</v>
      </c>
    </row>
    <row r="452" spans="1:20" ht="15.95" customHeight="1" x14ac:dyDescent="0.25">
      <c r="A452" s="449" t="s">
        <v>8</v>
      </c>
      <c r="B452" s="449" t="s">
        <v>9</v>
      </c>
      <c r="C452" s="195" t="s">
        <v>10</v>
      </c>
      <c r="D452" s="438" t="s">
        <v>15</v>
      </c>
      <c r="E452" s="439"/>
      <c r="F452" s="439"/>
      <c r="G452" s="439"/>
      <c r="H452" s="439"/>
      <c r="I452" s="439"/>
      <c r="J452" s="439"/>
      <c r="K452" s="440"/>
      <c r="L452" s="454" t="s">
        <v>28</v>
      </c>
      <c r="M452" s="455"/>
      <c r="N452" s="454" t="s">
        <v>28</v>
      </c>
      <c r="O452" s="455"/>
      <c r="P452" s="195"/>
      <c r="Q452" s="382"/>
      <c r="R452" s="441" t="s">
        <v>35</v>
      </c>
      <c r="S452" s="447"/>
      <c r="T452" s="449" t="s">
        <v>39</v>
      </c>
    </row>
    <row r="453" spans="1:20" ht="15.95" customHeight="1" x14ac:dyDescent="0.3">
      <c r="A453" s="450"/>
      <c r="B453" s="450"/>
      <c r="C453" s="196" t="s">
        <v>11</v>
      </c>
      <c r="D453" s="441" t="s">
        <v>16</v>
      </c>
      <c r="E453" s="439"/>
      <c r="F453" s="439"/>
      <c r="G453" s="440"/>
      <c r="H453" s="438" t="s">
        <v>23</v>
      </c>
      <c r="I453" s="439"/>
      <c r="J453" s="439"/>
      <c r="K453" s="440"/>
      <c r="L453" s="442" t="s">
        <v>29</v>
      </c>
      <c r="M453" s="443"/>
      <c r="N453" s="442" t="s">
        <v>29</v>
      </c>
      <c r="O453" s="443"/>
      <c r="P453" s="196"/>
      <c r="Q453" s="26" t="s">
        <v>416</v>
      </c>
      <c r="R453" s="444" t="s">
        <v>36</v>
      </c>
      <c r="S453" s="445"/>
      <c r="T453" s="450"/>
    </row>
    <row r="454" spans="1:20" ht="15.95" customHeight="1" x14ac:dyDescent="0.3">
      <c r="A454" s="450"/>
      <c r="B454" s="450"/>
      <c r="C454" s="197" t="s">
        <v>12</v>
      </c>
      <c r="D454" s="198"/>
      <c r="E454" s="199"/>
      <c r="F454" s="198"/>
      <c r="G454" s="198"/>
      <c r="H454" s="198"/>
      <c r="I454" s="198"/>
      <c r="J454" s="198"/>
      <c r="K454" s="198"/>
      <c r="L454" s="441" t="s">
        <v>30</v>
      </c>
      <c r="M454" s="447"/>
      <c r="N454" s="441" t="s">
        <v>30</v>
      </c>
      <c r="O454" s="447"/>
      <c r="P454" s="196" t="s">
        <v>34</v>
      </c>
      <c r="Q454" s="24" t="s">
        <v>417</v>
      </c>
      <c r="R454" s="195"/>
      <c r="S454" s="195"/>
      <c r="T454" s="450"/>
    </row>
    <row r="455" spans="1:20" ht="15.95" customHeight="1" x14ac:dyDescent="0.3">
      <c r="A455" s="450"/>
      <c r="B455" s="450"/>
      <c r="C455" s="197" t="s">
        <v>13</v>
      </c>
      <c r="D455" s="196" t="s">
        <v>17</v>
      </c>
      <c r="E455" s="200" t="s">
        <v>17</v>
      </c>
      <c r="F455" s="196" t="s">
        <v>20</v>
      </c>
      <c r="G455" s="196" t="s">
        <v>22</v>
      </c>
      <c r="H455" s="196" t="s">
        <v>24</v>
      </c>
      <c r="I455" s="196" t="s">
        <v>25</v>
      </c>
      <c r="J455" s="196" t="s">
        <v>26</v>
      </c>
      <c r="K455" s="196" t="s">
        <v>22</v>
      </c>
      <c r="L455" s="444" t="s">
        <v>14</v>
      </c>
      <c r="M455" s="445"/>
      <c r="N455" s="444" t="s">
        <v>33</v>
      </c>
      <c r="O455" s="445"/>
      <c r="P455" s="196" t="s">
        <v>28</v>
      </c>
      <c r="Q455" s="24" t="s">
        <v>418</v>
      </c>
      <c r="R455" s="196" t="s">
        <v>37</v>
      </c>
      <c r="S455" s="196" t="s">
        <v>38</v>
      </c>
      <c r="T455" s="450"/>
    </row>
    <row r="456" spans="1:20" ht="15.95" customHeight="1" x14ac:dyDescent="0.25">
      <c r="A456" s="450"/>
      <c r="B456" s="450"/>
      <c r="C456" s="197" t="s">
        <v>14</v>
      </c>
      <c r="D456" s="196" t="s">
        <v>18</v>
      </c>
      <c r="E456" s="200" t="s">
        <v>19</v>
      </c>
      <c r="F456" s="196" t="s">
        <v>21</v>
      </c>
      <c r="G456" s="196"/>
      <c r="H456" s="196"/>
      <c r="I456" s="196"/>
      <c r="J456" s="196" t="s">
        <v>27</v>
      </c>
      <c r="K456" s="196"/>
      <c r="L456" s="195" t="s">
        <v>22</v>
      </c>
      <c r="M456" s="203" t="s">
        <v>31</v>
      </c>
      <c r="N456" s="195" t="s">
        <v>22</v>
      </c>
      <c r="O456" s="203" t="s">
        <v>31</v>
      </c>
      <c r="P456" s="196"/>
      <c r="Q456" s="196"/>
      <c r="R456" s="204"/>
      <c r="S456" s="204"/>
      <c r="T456" s="450"/>
    </row>
    <row r="457" spans="1:20" ht="15.95" customHeight="1" x14ac:dyDescent="0.25">
      <c r="A457" s="451"/>
      <c r="B457" s="451"/>
      <c r="C457" s="166"/>
      <c r="D457" s="205"/>
      <c r="E457" s="206"/>
      <c r="F457" s="205"/>
      <c r="G457" s="205"/>
      <c r="H457" s="205"/>
      <c r="I457" s="205"/>
      <c r="J457" s="205"/>
      <c r="K457" s="205"/>
      <c r="L457" s="207" t="s">
        <v>29</v>
      </c>
      <c r="M457" s="208" t="s">
        <v>32</v>
      </c>
      <c r="N457" s="207" t="s">
        <v>29</v>
      </c>
      <c r="O457" s="208" t="s">
        <v>32</v>
      </c>
      <c r="P457" s="209"/>
      <c r="Q457" s="209"/>
      <c r="R457" s="205"/>
      <c r="S457" s="205"/>
      <c r="T457" s="451"/>
    </row>
    <row r="458" spans="1:20" ht="15.95" customHeight="1" x14ac:dyDescent="0.25">
      <c r="A458" s="167">
        <v>1</v>
      </c>
      <c r="B458" s="167">
        <v>2</v>
      </c>
      <c r="C458" s="167">
        <v>3</v>
      </c>
      <c r="D458" s="167">
        <v>4</v>
      </c>
      <c r="E458" s="167">
        <v>5</v>
      </c>
      <c r="F458" s="167">
        <v>6</v>
      </c>
      <c r="G458" s="167" t="s">
        <v>0</v>
      </c>
      <c r="H458" s="167">
        <v>8</v>
      </c>
      <c r="I458" s="167">
        <v>9</v>
      </c>
      <c r="J458" s="167">
        <v>10</v>
      </c>
      <c r="K458" s="167" t="s">
        <v>1</v>
      </c>
      <c r="L458" s="167">
        <v>12</v>
      </c>
      <c r="M458" s="210">
        <v>13</v>
      </c>
      <c r="N458" s="167">
        <v>14</v>
      </c>
      <c r="O458" s="210">
        <v>15</v>
      </c>
      <c r="P458" s="167">
        <v>16</v>
      </c>
      <c r="Q458" s="167">
        <v>17</v>
      </c>
      <c r="R458" s="167">
        <v>18</v>
      </c>
      <c r="S458" s="167">
        <v>19</v>
      </c>
      <c r="T458" s="167">
        <v>20</v>
      </c>
    </row>
    <row r="459" spans="1:20" ht="15.95" customHeight="1" x14ac:dyDescent="0.25">
      <c r="A459" s="167"/>
      <c r="B459" s="168"/>
      <c r="C459" s="168"/>
      <c r="D459" s="168"/>
      <c r="E459" s="168"/>
      <c r="F459" s="168"/>
      <c r="G459" s="168"/>
      <c r="H459" s="168"/>
      <c r="I459" s="168"/>
      <c r="J459" s="168"/>
      <c r="K459" s="168"/>
      <c r="L459" s="168"/>
      <c r="M459" s="184"/>
      <c r="N459" s="168"/>
      <c r="O459" s="176"/>
      <c r="P459" s="167"/>
      <c r="Q459" s="167"/>
      <c r="R459" s="168"/>
      <c r="S459" s="168"/>
      <c r="T459" s="168"/>
    </row>
    <row r="460" spans="1:20" ht="15.95" customHeight="1" x14ac:dyDescent="0.25">
      <c r="A460" s="167">
        <v>1</v>
      </c>
      <c r="B460" s="168" t="s">
        <v>109</v>
      </c>
      <c r="C460" s="239">
        <f>CURUP!C26</f>
        <v>0</v>
      </c>
      <c r="D460" s="239">
        <f>CURUP!D26</f>
        <v>0</v>
      </c>
      <c r="E460" s="239">
        <f>CURUP!E26</f>
        <v>0</v>
      </c>
      <c r="F460" s="239">
        <f>CURUP!F26</f>
        <v>0</v>
      </c>
      <c r="G460" s="239">
        <f>CURUP!G26</f>
        <v>0</v>
      </c>
      <c r="H460" s="239">
        <f>CURUP!H26</f>
        <v>0</v>
      </c>
      <c r="I460" s="239">
        <f>CURUP!I26</f>
        <v>0</v>
      </c>
      <c r="J460" s="239">
        <f>CURUP!J26</f>
        <v>0</v>
      </c>
      <c r="K460" s="239">
        <f>CURUP!K26</f>
        <v>0</v>
      </c>
      <c r="L460" s="239">
        <f>CURUP!L26</f>
        <v>0</v>
      </c>
      <c r="M460" s="240">
        <f>CURUP!M26</f>
        <v>0</v>
      </c>
      <c r="N460" s="239">
        <f>CURUP!N26</f>
        <v>0</v>
      </c>
      <c r="O460" s="240">
        <f>CURUP!O26</f>
        <v>0</v>
      </c>
      <c r="P460" s="167" t="str">
        <f>CURUP!P26</f>
        <v>Gula Merah</v>
      </c>
      <c r="Q460" s="167"/>
      <c r="R460" s="180">
        <f>CURUP!R26</f>
        <v>0</v>
      </c>
      <c r="S460" s="216"/>
      <c r="T460" s="168"/>
    </row>
    <row r="461" spans="1:20" ht="15.95" customHeight="1" x14ac:dyDescent="0.25">
      <c r="A461" s="167">
        <v>2</v>
      </c>
      <c r="B461" s="168" t="s">
        <v>110</v>
      </c>
      <c r="C461" s="217">
        <f>'CURUP SELATAN'!C26</f>
        <v>28.2</v>
      </c>
      <c r="D461" s="239">
        <f>'CURUP SELATAN'!D26</f>
        <v>0</v>
      </c>
      <c r="E461" s="239">
        <f>'CURUP SELATAN'!E26</f>
        <v>0</v>
      </c>
      <c r="F461" s="239">
        <f>'CURUP SELATAN'!F26</f>
        <v>0</v>
      </c>
      <c r="G461" s="239">
        <f>'CURUP SELATAN'!G26</f>
        <v>28.2</v>
      </c>
      <c r="H461" s="239">
        <f>'CURUP SELATAN'!H26</f>
        <v>7.2</v>
      </c>
      <c r="I461" s="239">
        <f>'CURUP SELATAN'!I26</f>
        <v>16</v>
      </c>
      <c r="J461" s="239">
        <f>'CURUP SELATAN'!J26</f>
        <v>5</v>
      </c>
      <c r="K461" s="239">
        <f>'CURUP SELATAN'!K26</f>
        <v>28.2</v>
      </c>
      <c r="L461" s="217">
        <f>'CURUP SELATAN'!L26</f>
        <v>33900</v>
      </c>
      <c r="M461" s="241">
        <f>'CURUP SELATAN'!M26</f>
        <v>2060</v>
      </c>
      <c r="N461" s="217">
        <f>'CURUP SELATAN'!N26</f>
        <v>34300</v>
      </c>
      <c r="O461" s="241">
        <f>'CURUP SELATAN'!O26</f>
        <v>2080</v>
      </c>
      <c r="P461" s="242" t="str">
        <f>'CURUP SELATAN'!P26</f>
        <v>Gula Merah</v>
      </c>
      <c r="Q461" s="401">
        <f>'CURUP SELATAN'!Q26</f>
        <v>17000</v>
      </c>
      <c r="R461" s="235">
        <f>'CURUP SELATAN'!R26</f>
        <v>89</v>
      </c>
      <c r="S461" s="216"/>
      <c r="T461" s="168"/>
    </row>
    <row r="462" spans="1:20" ht="15.95" customHeight="1" x14ac:dyDescent="0.25">
      <c r="A462" s="167">
        <v>3</v>
      </c>
      <c r="B462" s="168" t="s">
        <v>111</v>
      </c>
      <c r="C462" s="239">
        <f>'CURUP UTARA'!C26</f>
        <v>16.649999999999999</v>
      </c>
      <c r="D462" s="239">
        <f>'CURUP UTARA'!D26</f>
        <v>0</v>
      </c>
      <c r="E462" s="243">
        <f>'CURUP UTARA'!E26</f>
        <v>0</v>
      </c>
      <c r="F462" s="239">
        <f>'CURUP UTARA'!F26</f>
        <v>0</v>
      </c>
      <c r="G462" s="239">
        <f>'CURUP UTARA'!G26</f>
        <v>16.649999999999999</v>
      </c>
      <c r="H462" s="243">
        <f>'CURUP UTARA'!H26</f>
        <v>7.4</v>
      </c>
      <c r="I462" s="217">
        <f>'CURUP UTARA'!I26</f>
        <v>4</v>
      </c>
      <c r="J462" s="239">
        <f>'CURUP UTARA'!J26</f>
        <v>5.25</v>
      </c>
      <c r="K462" s="239">
        <f>'CURUP UTARA'!K26</f>
        <v>16.649999999999999</v>
      </c>
      <c r="L462" s="217">
        <f>'CURUP UTARA'!L26</f>
        <v>8250</v>
      </c>
      <c r="M462" s="241">
        <f>'CURUP UTARA'!M26</f>
        <v>2050</v>
      </c>
      <c r="N462" s="217">
        <f>'CURUP UTARA'!N26</f>
        <v>8250</v>
      </c>
      <c r="O462" s="241">
        <f>'CURUP UTARA'!O26</f>
        <v>2050</v>
      </c>
      <c r="P462" s="167" t="str">
        <f>'CURUP UTARA'!P26</f>
        <v>Gula Merah</v>
      </c>
      <c r="Q462" s="167">
        <f>'CURUP UTARA'!Q26</f>
        <v>17000</v>
      </c>
      <c r="R462" s="216">
        <f>'CURUP UTARA'!R26</f>
        <v>38</v>
      </c>
      <c r="S462" s="216"/>
      <c r="T462" s="168"/>
    </row>
    <row r="463" spans="1:20" ht="15.95" customHeight="1" x14ac:dyDescent="0.25">
      <c r="A463" s="167">
        <v>4</v>
      </c>
      <c r="B463" s="168" t="s">
        <v>112</v>
      </c>
      <c r="C463" s="217">
        <f>'CURUP TIMUR'!C26</f>
        <v>19.899999999999999</v>
      </c>
      <c r="D463" s="217">
        <f>'CURUP TIMUR'!D26</f>
        <v>0</v>
      </c>
      <c r="E463" s="243">
        <f>'CURUP TIMUR'!E26</f>
        <v>0</v>
      </c>
      <c r="F463" s="217">
        <f>'CURUP TIMUR'!F26</f>
        <v>0</v>
      </c>
      <c r="G463" s="243">
        <f>'CURUP TIMUR'!G26</f>
        <v>19.899999999999999</v>
      </c>
      <c r="H463" s="243">
        <f>'CURUP TIMUR'!H26</f>
        <v>6.9</v>
      </c>
      <c r="I463" s="217">
        <f>'CURUP TIMUR'!I26</f>
        <v>8</v>
      </c>
      <c r="J463" s="217">
        <f>'CURUP TIMUR'!J26</f>
        <v>5</v>
      </c>
      <c r="K463" s="243">
        <f>'CURUP TIMUR'!K26</f>
        <v>19.899999999999999</v>
      </c>
      <c r="L463" s="217">
        <f>'CURUP TIMUR'!L26</f>
        <v>20900</v>
      </c>
      <c r="M463" s="241">
        <f>'CURUP TIMUR'!M26</f>
        <v>2475</v>
      </c>
      <c r="N463" s="217">
        <f>'CURUP TIMUR'!N26</f>
        <v>20900</v>
      </c>
      <c r="O463" s="241">
        <f>'CURUP TIMUR'!O26</f>
        <v>2475</v>
      </c>
      <c r="P463" s="167" t="str">
        <f>'CURUP TIMUR'!P26</f>
        <v>Gula Merah</v>
      </c>
      <c r="Q463" s="167">
        <f>'CURUP TIMUR'!Q26</f>
        <v>17000</v>
      </c>
      <c r="R463" s="216">
        <f>'CURUP TIMUR'!R26</f>
        <v>66</v>
      </c>
      <c r="S463" s="216"/>
      <c r="T463" s="168"/>
    </row>
    <row r="464" spans="1:20" ht="15.95" customHeight="1" x14ac:dyDescent="0.25">
      <c r="A464" s="167">
        <v>5</v>
      </c>
      <c r="B464" s="168" t="s">
        <v>113</v>
      </c>
      <c r="C464" s="217">
        <f>'CURUP TENGAH'!C26</f>
        <v>43.25</v>
      </c>
      <c r="D464" s="217">
        <f>'CURUP TENGAH'!D26</f>
        <v>0</v>
      </c>
      <c r="E464" s="239">
        <f>'CURUP TENGAH'!E26</f>
        <v>0</v>
      </c>
      <c r="F464" s="217">
        <f>'CURUP TENGAH'!F26</f>
        <v>0</v>
      </c>
      <c r="G464" s="243">
        <f>'CURUP TENGAH'!G26</f>
        <v>43.25</v>
      </c>
      <c r="H464" s="239">
        <f>'CURUP TENGAH'!H26</f>
        <v>14</v>
      </c>
      <c r="I464" s="239">
        <f>'CURUP TENGAH'!I26</f>
        <v>27.25</v>
      </c>
      <c r="J464" s="217">
        <f>'CURUP TENGAH'!J26</f>
        <v>2</v>
      </c>
      <c r="K464" s="239">
        <f>'CURUP TENGAH'!K26</f>
        <v>43.25</v>
      </c>
      <c r="L464" s="217">
        <f>'CURUP TENGAH'!L26</f>
        <v>83625</v>
      </c>
      <c r="M464" s="241">
        <f>'CURUP TENGAH'!M26</f>
        <v>2850</v>
      </c>
      <c r="N464" s="217">
        <f>'CURUP TENGAH'!N26</f>
        <v>83625</v>
      </c>
      <c r="O464" s="241">
        <f>'CURUP TENGAH'!O26</f>
        <v>2850</v>
      </c>
      <c r="P464" s="167" t="s">
        <v>305</v>
      </c>
      <c r="Q464" s="167">
        <f>'CURUP TENGAH'!Q26</f>
        <v>17000</v>
      </c>
      <c r="R464" s="216">
        <f>'CURUP TENGAH'!R26</f>
        <v>63</v>
      </c>
      <c r="S464" s="216"/>
      <c r="T464" s="168"/>
    </row>
    <row r="465" spans="1:20" ht="15.95" customHeight="1" x14ac:dyDescent="0.25">
      <c r="A465" s="167">
        <v>6</v>
      </c>
      <c r="B465" s="168" t="s">
        <v>114</v>
      </c>
      <c r="C465" s="239">
        <f>'SELUPU REJANG'!C26</f>
        <v>594.15</v>
      </c>
      <c r="D465" s="239">
        <f>'SELUPU REJANG'!D26</f>
        <v>0</v>
      </c>
      <c r="E465" s="239">
        <f>'SELUPU REJANG'!E26</f>
        <v>0</v>
      </c>
      <c r="F465" s="239">
        <f>'SELUPU REJANG'!F26</f>
        <v>0</v>
      </c>
      <c r="G465" s="243">
        <f>'SELUPU REJANG'!G26</f>
        <v>594.15</v>
      </c>
      <c r="H465" s="239">
        <f>'SELUPU REJANG'!H26</f>
        <v>57.900000000000006</v>
      </c>
      <c r="I465" s="217">
        <f>'SELUPU REJANG'!I26</f>
        <v>503.25</v>
      </c>
      <c r="J465" s="217">
        <f>'SELUPU REJANG'!J26</f>
        <v>33</v>
      </c>
      <c r="K465" s="243">
        <f>'SELUPU REJANG'!K26</f>
        <v>594.15</v>
      </c>
      <c r="L465" s="217">
        <f>'SELUPU REJANG'!L26</f>
        <v>1524125</v>
      </c>
      <c r="M465" s="302">
        <f>'SELUPU REJANG'!M26</f>
        <v>2880</v>
      </c>
      <c r="N465" s="217">
        <f>'SELUPU REJANG'!N26</f>
        <v>1524125</v>
      </c>
      <c r="O465" s="241">
        <f>'SELUPU REJANG'!O26</f>
        <v>2880</v>
      </c>
      <c r="P465" s="167" t="str">
        <f>'SELUPU REJANG'!P26</f>
        <v>Gula Merah</v>
      </c>
      <c r="Q465" s="167">
        <f>'SELUPU REJANG'!Q26</f>
        <v>17000</v>
      </c>
      <c r="R465" s="216">
        <f>'SELUPU REJANG'!R26</f>
        <v>664</v>
      </c>
      <c r="S465" s="216"/>
      <c r="T465" s="168"/>
    </row>
    <row r="466" spans="1:20" ht="15.95" customHeight="1" x14ac:dyDescent="0.25">
      <c r="A466" s="167">
        <v>7</v>
      </c>
      <c r="B466" s="168" t="s">
        <v>115</v>
      </c>
      <c r="C466" s="217">
        <f>'BERMANI ULU'!C26</f>
        <v>27.35</v>
      </c>
      <c r="D466" s="239">
        <f>'BERMANI ULU'!D26</f>
        <v>0</v>
      </c>
      <c r="E466" s="239">
        <f>'BERMANI ULU'!E26</f>
        <v>0</v>
      </c>
      <c r="F466" s="239">
        <f>'BERMANI ULU'!F26</f>
        <v>0</v>
      </c>
      <c r="G466" s="239">
        <f>'BERMANI ULU'!G26</f>
        <v>27.35</v>
      </c>
      <c r="H466" s="239">
        <f>'BERMANI ULU'!H26</f>
        <v>7.35</v>
      </c>
      <c r="I466" s="217">
        <f>'BERMANI ULU'!I26</f>
        <v>20</v>
      </c>
      <c r="J466" s="217">
        <f>'BERMANI ULU'!J26</f>
        <v>0</v>
      </c>
      <c r="K466" s="239">
        <f>'BERMANI ULU'!K26</f>
        <v>27.35</v>
      </c>
      <c r="L466" s="217">
        <f>'BERMANI ULU'!L26</f>
        <v>47700</v>
      </c>
      <c r="M466" s="241">
        <f>'BERMANI ULU'!M26</f>
        <v>2425</v>
      </c>
      <c r="N466" s="217">
        <f>'BERMANI ULU'!N26</f>
        <v>47700</v>
      </c>
      <c r="O466" s="241">
        <f>'BERMANI ULU'!O26</f>
        <v>2425</v>
      </c>
      <c r="P466" s="167" t="str">
        <f>'BERMANI ULU'!P26</f>
        <v>Gula Merah</v>
      </c>
      <c r="Q466" s="167">
        <f>'BERMANI ULU'!Q26</f>
        <v>16000</v>
      </c>
      <c r="R466" s="216">
        <f>'BERMANI ULU'!R26</f>
        <v>50</v>
      </c>
      <c r="S466" s="216"/>
      <c r="T466" s="168"/>
    </row>
    <row r="467" spans="1:20" ht="15.95" customHeight="1" x14ac:dyDescent="0.25">
      <c r="A467" s="167">
        <v>8</v>
      </c>
      <c r="B467" s="168" t="s">
        <v>116</v>
      </c>
      <c r="C467" s="239">
        <f>BUR!C26</f>
        <v>35.15</v>
      </c>
      <c r="D467" s="217">
        <f>BUR!D26</f>
        <v>0</v>
      </c>
      <c r="E467" s="239">
        <f>BUR!E26</f>
        <v>0</v>
      </c>
      <c r="F467" s="217">
        <f>BUR!F26</f>
        <v>0</v>
      </c>
      <c r="G467" s="239">
        <f>BUR!G26</f>
        <v>35.15</v>
      </c>
      <c r="H467" s="239">
        <f>BUR!H26</f>
        <v>13.649999999999999</v>
      </c>
      <c r="I467" s="217">
        <f>BUR!I26</f>
        <v>20</v>
      </c>
      <c r="J467" s="243">
        <f>BUR!J26</f>
        <v>1.5</v>
      </c>
      <c r="K467" s="239">
        <f>BUR!K26</f>
        <v>35.15</v>
      </c>
      <c r="L467" s="217">
        <f>BUR!L26</f>
        <v>46000</v>
      </c>
      <c r="M467" s="241">
        <f>BUR!M26</f>
        <v>2300</v>
      </c>
      <c r="N467" s="217">
        <f>BUR!N26</f>
        <v>46000</v>
      </c>
      <c r="O467" s="241">
        <f>BUR!O26</f>
        <v>2300</v>
      </c>
      <c r="P467" s="221" t="str">
        <f>BUR!P26</f>
        <v>Gula Merah</v>
      </c>
      <c r="Q467" s="167">
        <f>BUR!Q26</f>
        <v>15000</v>
      </c>
      <c r="R467" s="180">
        <f>BUR!R26</f>
        <v>95</v>
      </c>
      <c r="S467" s="216"/>
      <c r="T467" s="168"/>
    </row>
    <row r="468" spans="1:20" ht="15.95" customHeight="1" x14ac:dyDescent="0.25">
      <c r="A468" s="167">
        <v>9</v>
      </c>
      <c r="B468" s="168" t="s">
        <v>117</v>
      </c>
      <c r="C468" s="239">
        <f>'SINDANG KELINGI'!C26</f>
        <v>986.4</v>
      </c>
      <c r="D468" s="239">
        <f>'SINDANG KELINGI'!D26</f>
        <v>0</v>
      </c>
      <c r="E468" s="239">
        <f>'SINDANG KELINGI'!E26</f>
        <v>0</v>
      </c>
      <c r="F468" s="239">
        <f>'SINDANG KELINGI'!F26</f>
        <v>0</v>
      </c>
      <c r="G468" s="243">
        <f>'SINDANG KELINGI'!G26</f>
        <v>986.4</v>
      </c>
      <c r="H468" s="239">
        <f>'SINDANG KELINGI'!H26</f>
        <v>100.9</v>
      </c>
      <c r="I468" s="243">
        <f>'SINDANG KELINGI'!I26</f>
        <v>830.5</v>
      </c>
      <c r="J468" s="217">
        <f>'SINDANG KELINGI'!J26</f>
        <v>55</v>
      </c>
      <c r="K468" s="239">
        <f>'SINDANG KELINGI'!K26</f>
        <v>986.4</v>
      </c>
      <c r="L468" s="217">
        <f>'SINDANG KELINGI'!L26</f>
        <v>2561775</v>
      </c>
      <c r="M468" s="240">
        <f>'SINDANG KELINGI'!M26</f>
        <v>3100</v>
      </c>
      <c r="N468" s="217">
        <f>'SINDANG KELINGI'!N26</f>
        <v>2929800</v>
      </c>
      <c r="O468" s="241">
        <f>'SINDANG KELINGI'!O26</f>
        <v>3100</v>
      </c>
      <c r="P468" s="167" t="str">
        <f>'SINDANG KELINGI'!P26</f>
        <v>Gula Merah</v>
      </c>
      <c r="Q468" s="167">
        <f>'SINDANG KELINGI'!Q26</f>
        <v>17000</v>
      </c>
      <c r="R468" s="169">
        <f>'SINDANG KELINGI'!R26</f>
        <v>1945</v>
      </c>
      <c r="S468" s="216"/>
      <c r="T468" s="168"/>
    </row>
    <row r="469" spans="1:20" ht="15.95" customHeight="1" x14ac:dyDescent="0.25">
      <c r="A469" s="167">
        <v>10</v>
      </c>
      <c r="B469" s="168" t="s">
        <v>118</v>
      </c>
      <c r="C469" s="217">
        <f>'SINDANG DATARAN '!C26</f>
        <v>384.8</v>
      </c>
      <c r="D469" s="239">
        <f>'SINDANG DATARAN '!D26</f>
        <v>0</v>
      </c>
      <c r="E469" s="239">
        <f>'SINDANG DATARAN '!E26</f>
        <v>0</v>
      </c>
      <c r="F469" s="239">
        <f>'SINDANG DATARAN '!F26</f>
        <v>0</v>
      </c>
      <c r="G469" s="217">
        <f>'SINDANG DATARAN '!G26</f>
        <v>384.8</v>
      </c>
      <c r="H469" s="217">
        <f>'SINDANG DATARAN '!H26</f>
        <v>39.799999999999997</v>
      </c>
      <c r="I469" s="217">
        <f>'SINDANG DATARAN '!I26</f>
        <v>330</v>
      </c>
      <c r="J469" s="217">
        <f>'SINDANG DATARAN '!J26</f>
        <v>15</v>
      </c>
      <c r="K469" s="217">
        <f>'SINDANG DATARAN '!K26</f>
        <v>384.8</v>
      </c>
      <c r="L469" s="217">
        <f>'SINDANG DATARAN '!L26</f>
        <v>930000</v>
      </c>
      <c r="M469" s="241">
        <f>'SINDANG DATARAN '!M26</f>
        <v>2750</v>
      </c>
      <c r="N469" s="217">
        <f>'SINDANG DATARAN '!N26</f>
        <v>930000</v>
      </c>
      <c r="O469" s="241">
        <f>'SINDANG DATARAN '!O26</f>
        <v>2750</v>
      </c>
      <c r="P469" s="167" t="str">
        <f>'SINDANG DATARAN '!P26</f>
        <v>Gula Merah</v>
      </c>
      <c r="Q469" s="167">
        <f>'SINDANG DATARAN '!Q26</f>
        <v>15000</v>
      </c>
      <c r="R469" s="169">
        <f>'SINDANG DATARAN '!R26</f>
        <v>1318</v>
      </c>
      <c r="S469" s="216"/>
      <c r="T469" s="168"/>
    </row>
    <row r="470" spans="1:20" ht="15.95" customHeight="1" x14ac:dyDescent="0.25">
      <c r="A470" s="167">
        <v>11</v>
      </c>
      <c r="B470" s="168" t="s">
        <v>119</v>
      </c>
      <c r="C470" s="239">
        <f>'SINDANG BELITI ULU'!C26</f>
        <v>24.4</v>
      </c>
      <c r="D470" s="239">
        <f>'SINDANG BELITI ULU'!D26</f>
        <v>0</v>
      </c>
      <c r="E470" s="239">
        <f>'SINDANG BELITI ULU'!E26</f>
        <v>0</v>
      </c>
      <c r="F470" s="239">
        <f>'SINDANG BELITI ULU'!F26</f>
        <v>0</v>
      </c>
      <c r="G470" s="239">
        <f>'SINDANG BELITI ULU'!G26</f>
        <v>24.4</v>
      </c>
      <c r="H470" s="239">
        <f>'SINDANG BELITI ULU'!H26</f>
        <v>4.9000000000000004</v>
      </c>
      <c r="I470" s="239">
        <f>'SINDANG BELITI ULU'!I26</f>
        <v>19.5</v>
      </c>
      <c r="J470" s="239">
        <f>'SINDANG BELITI ULU'!J26</f>
        <v>0</v>
      </c>
      <c r="K470" s="239">
        <f>'SINDANG BELITI ULU'!K26</f>
        <v>24.4</v>
      </c>
      <c r="L470" s="239">
        <f>'SINDANG BELITI ULU'!L26</f>
        <v>34050</v>
      </c>
      <c r="M470" s="241">
        <f>'SINDANG BELITI ULU'!M26</f>
        <v>1760</v>
      </c>
      <c r="N470" s="239">
        <f>'SINDANG BELITI ULU'!N26</f>
        <v>35150</v>
      </c>
      <c r="O470" s="241">
        <f>'SINDANG BELITI ULU'!O26</f>
        <v>1800</v>
      </c>
      <c r="P470" s="167" t="str">
        <f>'SINDANG BELITI ULU'!P26</f>
        <v>Gula Merah</v>
      </c>
      <c r="Q470" s="167">
        <f>'SINDANG BELITI ULU'!Q26</f>
        <v>15000</v>
      </c>
      <c r="R470" s="216">
        <f>'SINDANG BELITI ULU'!R26</f>
        <v>49</v>
      </c>
      <c r="S470" s="216"/>
      <c r="T470" s="168"/>
    </row>
    <row r="471" spans="1:20" ht="15.95" customHeight="1" x14ac:dyDescent="0.25">
      <c r="A471" s="167">
        <v>12</v>
      </c>
      <c r="B471" s="168" t="s">
        <v>120</v>
      </c>
      <c r="C471" s="239">
        <f>BINDURIANG!C26</f>
        <v>40.049999999999997</v>
      </c>
      <c r="D471" s="239">
        <f>BINDURIANG!D26</f>
        <v>0</v>
      </c>
      <c r="E471" s="243">
        <f>BINDURIANG!E26</f>
        <v>0</v>
      </c>
      <c r="F471" s="239">
        <f>BINDURIANG!F26</f>
        <v>0</v>
      </c>
      <c r="G471" s="239">
        <f>BINDURIANG!G26</f>
        <v>40.049999999999997</v>
      </c>
      <c r="H471" s="217">
        <f>BINDURIANG!H26</f>
        <v>17.8</v>
      </c>
      <c r="I471" s="217">
        <f>BINDURIANG!I26</f>
        <v>21</v>
      </c>
      <c r="J471" s="239">
        <f>BINDURIANG!J26</f>
        <v>1.25</v>
      </c>
      <c r="K471" s="239">
        <f>BINDURIANG!K26</f>
        <v>40.049999999999997</v>
      </c>
      <c r="L471" s="217">
        <f>BINDURIANG!L26</f>
        <v>50100</v>
      </c>
      <c r="M471" s="241">
        <f>BINDURIANG!M26</f>
        <v>2400</v>
      </c>
      <c r="N471" s="217">
        <f>BINDURIANG!N26</f>
        <v>50100</v>
      </c>
      <c r="O471" s="241">
        <f>BINDURIANG!O26</f>
        <v>2400</v>
      </c>
      <c r="P471" s="167" t="str">
        <f>BINDURIANG!P26</f>
        <v>Gula Merah</v>
      </c>
      <c r="Q471" s="401">
        <f>BINDURIANG!Q26</f>
        <v>15000</v>
      </c>
      <c r="R471" s="216">
        <f>BINDURIANG!R26</f>
        <v>59</v>
      </c>
      <c r="S471" s="216"/>
      <c r="T471" s="168"/>
    </row>
    <row r="472" spans="1:20" ht="15.95" customHeight="1" x14ac:dyDescent="0.25">
      <c r="A472" s="167">
        <v>13</v>
      </c>
      <c r="B472" s="168" t="s">
        <v>121</v>
      </c>
      <c r="C472" s="217">
        <f>'PUT '!C26</f>
        <v>35.9</v>
      </c>
      <c r="D472" s="239">
        <f>'PUT '!D26</f>
        <v>0</v>
      </c>
      <c r="E472" s="239">
        <f>'PUT '!E26</f>
        <v>0</v>
      </c>
      <c r="F472" s="239">
        <f>'PUT '!F26</f>
        <v>0</v>
      </c>
      <c r="G472" s="239">
        <f>'PUT '!G26</f>
        <v>35.9</v>
      </c>
      <c r="H472" s="239">
        <f>'PUT '!H26</f>
        <v>4.9000000000000004</v>
      </c>
      <c r="I472" s="239">
        <f>'PUT '!I26</f>
        <v>31</v>
      </c>
      <c r="J472" s="239">
        <f>'PUT '!J26</f>
        <v>0</v>
      </c>
      <c r="K472" s="217">
        <f>'PUT '!K26</f>
        <v>35.9</v>
      </c>
      <c r="L472" s="217">
        <f>'PUT '!L26</f>
        <v>54100</v>
      </c>
      <c r="M472" s="241">
        <f>'PUT '!M26</f>
        <v>1721.4285714285713</v>
      </c>
      <c r="N472" s="217">
        <f>'PUT '!N26</f>
        <v>54100</v>
      </c>
      <c r="O472" s="241">
        <f>'PUT '!O26</f>
        <v>1721.4285714285713</v>
      </c>
      <c r="P472" s="167" t="str">
        <f>'PUT '!P26</f>
        <v>Gula Merah</v>
      </c>
      <c r="Q472" s="167">
        <f>'PUT '!Q26</f>
        <v>15000</v>
      </c>
      <c r="R472" s="216">
        <f>'PUT '!R26</f>
        <v>164</v>
      </c>
      <c r="S472" s="216"/>
      <c r="T472" s="168"/>
    </row>
    <row r="473" spans="1:20" ht="15.95" customHeight="1" x14ac:dyDescent="0.25">
      <c r="A473" s="167">
        <v>14</v>
      </c>
      <c r="B473" s="168" t="s">
        <v>288</v>
      </c>
      <c r="C473" s="243">
        <f>'SINDANG BELITI ILIR'!C26</f>
        <v>42.85</v>
      </c>
      <c r="D473" s="239">
        <f>'SINDANG BELITI ILIR'!D26</f>
        <v>0</v>
      </c>
      <c r="E473" s="239">
        <f>'SINDANG BELITI ILIR'!E26</f>
        <v>0</v>
      </c>
      <c r="F473" s="217">
        <f>'SINDANG BELITI ILIR'!F26</f>
        <v>0</v>
      </c>
      <c r="G473" s="239">
        <f>'SINDANG BELITI ILIR'!G26</f>
        <v>42.85</v>
      </c>
      <c r="H473" s="239">
        <f>'SINDANG BELITI ILIR'!H26</f>
        <v>23.35</v>
      </c>
      <c r="I473" s="239">
        <f>'SINDANG BELITI ILIR'!I26</f>
        <v>19.5</v>
      </c>
      <c r="J473" s="239">
        <f>'SINDANG BELITI ILIR'!J26</f>
        <v>0</v>
      </c>
      <c r="K473" s="239">
        <f>'SINDANG BELITI ILIR'!K26</f>
        <v>42.85</v>
      </c>
      <c r="L473" s="217">
        <f>'SINDANG BELITI ILIR'!L26</f>
        <v>27600</v>
      </c>
      <c r="M473" s="241">
        <f>'SINDANG BELITI ILIR'!M26</f>
        <v>1400</v>
      </c>
      <c r="N473" s="217">
        <f>'SINDANG BELITI ILIR'!N26</f>
        <v>27600</v>
      </c>
      <c r="O473" s="241">
        <f>'SINDANG BELITI ILIR'!O26</f>
        <v>1400</v>
      </c>
      <c r="P473" s="167" t="str">
        <f>'SINDANG BELITI ILIR'!P26</f>
        <v>Gula Merah</v>
      </c>
      <c r="Q473" s="167">
        <f>'SINDANG BELITI ILIR'!Q26</f>
        <v>14000</v>
      </c>
      <c r="R473" s="168">
        <f>'SINDANG BELITI ILIR'!R26</f>
        <v>170</v>
      </c>
      <c r="S473" s="216"/>
      <c r="T473" s="168"/>
    </row>
    <row r="474" spans="1:20" ht="15.95" customHeight="1" x14ac:dyDescent="0.25">
      <c r="A474" s="167">
        <v>15</v>
      </c>
      <c r="B474" s="168" t="s">
        <v>269</v>
      </c>
      <c r="C474" s="217">
        <f>'KOTA PADANG'!C26</f>
        <v>22.9</v>
      </c>
      <c r="D474" s="239">
        <f>'KOTA PADANG'!D26</f>
        <v>0</v>
      </c>
      <c r="E474" s="239">
        <f>'KOTA PADANG'!E26</f>
        <v>0</v>
      </c>
      <c r="F474" s="217">
        <f>'KOTA PADANG'!F26</f>
        <v>0</v>
      </c>
      <c r="G474" s="243">
        <f>'KOTA PADANG'!G26</f>
        <v>22.9</v>
      </c>
      <c r="H474" s="239">
        <f>'KOTA PADANG'!H26</f>
        <v>4.9000000000000004</v>
      </c>
      <c r="I474" s="217">
        <f>'KOTA PADANG'!I26</f>
        <v>18</v>
      </c>
      <c r="J474" s="239">
        <f>'KOTA PADANG'!J26</f>
        <v>0</v>
      </c>
      <c r="K474" s="243">
        <f>'KOTA PADANG'!K26</f>
        <v>22.9</v>
      </c>
      <c r="L474" s="217">
        <f>'KOTA PADANG'!L26</f>
        <v>21750</v>
      </c>
      <c r="M474" s="241">
        <f>'KOTA PADANG'!M26</f>
        <v>1225</v>
      </c>
      <c r="N474" s="217">
        <f>'KOTA PADANG'!N26</f>
        <v>21750</v>
      </c>
      <c r="O474" s="241">
        <f>'KOTA PADANG'!O26</f>
        <v>1225</v>
      </c>
      <c r="P474" s="167" t="str">
        <f>'KOTA PADANG'!P26</f>
        <v>Gula Merah</v>
      </c>
      <c r="Q474" s="167">
        <f>'KOTA PADANG'!Q26</f>
        <v>14000</v>
      </c>
      <c r="R474" s="216">
        <f>'KOTA PADANG'!R26</f>
        <v>87</v>
      </c>
      <c r="S474" s="216"/>
      <c r="T474" s="168"/>
    </row>
    <row r="475" spans="1:20" ht="15.95" customHeight="1" x14ac:dyDescent="0.25">
      <c r="A475" s="167"/>
      <c r="B475" s="168"/>
      <c r="C475" s="239"/>
      <c r="D475" s="239"/>
      <c r="E475" s="239"/>
      <c r="F475" s="239"/>
      <c r="G475" s="239"/>
      <c r="H475" s="239"/>
      <c r="I475" s="239"/>
      <c r="J475" s="239"/>
      <c r="K475" s="239"/>
      <c r="L475" s="239"/>
      <c r="M475" s="240"/>
      <c r="N475" s="239"/>
      <c r="O475" s="240"/>
      <c r="P475" s="167"/>
      <c r="Q475" s="167"/>
      <c r="R475" s="168"/>
      <c r="S475" s="216"/>
      <c r="T475" s="168"/>
    </row>
    <row r="476" spans="1:20" ht="15.95" customHeight="1" x14ac:dyDescent="0.25">
      <c r="A476" s="167"/>
      <c r="B476" s="187" t="s">
        <v>3</v>
      </c>
      <c r="C476" s="241">
        <f t="shared" ref="C476:J476" si="21">SUM(C460:C475)</f>
        <v>2301.9500000000003</v>
      </c>
      <c r="D476" s="239">
        <f t="shared" si="21"/>
        <v>0</v>
      </c>
      <c r="E476" s="239">
        <f t="shared" si="21"/>
        <v>0</v>
      </c>
      <c r="F476" s="239">
        <f t="shared" si="21"/>
        <v>0</v>
      </c>
      <c r="G476" s="239">
        <f t="shared" si="21"/>
        <v>2301.9500000000003</v>
      </c>
      <c r="H476" s="241">
        <f t="shared" si="21"/>
        <v>310.95</v>
      </c>
      <c r="I476" s="241">
        <f t="shared" si="21"/>
        <v>1868</v>
      </c>
      <c r="J476" s="241">
        <f t="shared" si="21"/>
        <v>123</v>
      </c>
      <c r="K476" s="217">
        <f>SUM(K460:K474)</f>
        <v>2301.9500000000003</v>
      </c>
      <c r="L476" s="240">
        <f>SUM(L460:L474)</f>
        <v>5443875</v>
      </c>
      <c r="M476" s="240">
        <f>SUM(M460:M474)/14</f>
        <v>2242.6020408163267</v>
      </c>
      <c r="N476" s="241">
        <f>SUM(N460:N475)</f>
        <v>5813400</v>
      </c>
      <c r="O476" s="302">
        <f>SUM(O461:O475)/14</f>
        <v>2246.887755102041</v>
      </c>
      <c r="P476" s="167" t="s">
        <v>305</v>
      </c>
      <c r="Q476" s="244">
        <f>SUM(Q461:Q474)/14</f>
        <v>15785.714285714286</v>
      </c>
      <c r="R476" s="182">
        <f>SUM(R460:R475)</f>
        <v>4857</v>
      </c>
      <c r="S476" s="216"/>
      <c r="T476" s="168"/>
    </row>
    <row r="477" spans="1:20" ht="15.95" customHeight="1" x14ac:dyDescent="0.25">
      <c r="C477" s="300"/>
      <c r="H477" s="300"/>
      <c r="I477" s="300"/>
      <c r="R477" s="259"/>
    </row>
    <row r="478" spans="1:20" ht="15.95" customHeight="1" x14ac:dyDescent="0.25">
      <c r="A478" s="436" t="s">
        <v>46</v>
      </c>
      <c r="B478" s="436"/>
      <c r="C478" s="436"/>
      <c r="N478" s="259"/>
    </row>
    <row r="479" spans="1:20" ht="15.95" customHeight="1" x14ac:dyDescent="0.25">
      <c r="L479" s="173"/>
      <c r="N479" s="173"/>
    </row>
    <row r="480" spans="1:20" ht="15.95" customHeight="1" x14ac:dyDescent="0.25">
      <c r="B480" s="383" t="s">
        <v>325</v>
      </c>
      <c r="C480" s="191"/>
      <c r="N480" s="457" t="str">
        <f>N431</f>
        <v>Curup, 31 Desember 2023</v>
      </c>
      <c r="O480" s="457"/>
      <c r="P480" s="457"/>
      <c r="Q480" s="213"/>
    </row>
    <row r="481" spans="1:20" ht="15.95" customHeight="1" x14ac:dyDescent="0.25">
      <c r="B481" s="383" t="s">
        <v>446</v>
      </c>
      <c r="C481" s="191"/>
      <c r="N481" s="457" t="s">
        <v>292</v>
      </c>
      <c r="O481" s="457"/>
      <c r="P481" s="457"/>
      <c r="Q481" s="213"/>
    </row>
    <row r="482" spans="1:20" ht="15.95" customHeight="1" x14ac:dyDescent="0.25">
      <c r="B482" s="358" t="s">
        <v>447</v>
      </c>
      <c r="C482" s="191"/>
      <c r="N482" s="369"/>
      <c r="O482" s="369"/>
      <c r="P482" s="276"/>
      <c r="Q482" s="213"/>
    </row>
    <row r="483" spans="1:20" ht="15.95" customHeight="1" x14ac:dyDescent="0.25">
      <c r="B483" s="191"/>
      <c r="C483" s="191"/>
      <c r="N483" s="369"/>
      <c r="O483" s="369"/>
      <c r="P483" s="276"/>
      <c r="Q483" s="213"/>
    </row>
    <row r="484" spans="1:20" ht="15.95" customHeight="1" x14ac:dyDescent="0.25">
      <c r="N484" s="369"/>
      <c r="O484" s="369"/>
      <c r="P484" s="276"/>
      <c r="Q484" s="213"/>
    </row>
    <row r="485" spans="1:20" ht="15.95" customHeight="1" x14ac:dyDescent="0.25">
      <c r="N485" s="459" t="str">
        <f>N436</f>
        <v>NETI HERPITA, SP</v>
      </c>
      <c r="O485" s="459"/>
      <c r="P485" s="459"/>
      <c r="Q485" s="214"/>
    </row>
    <row r="486" spans="1:20" ht="15.95" customHeight="1" x14ac:dyDescent="0.25">
      <c r="N486" s="457" t="str">
        <f>N437</f>
        <v>NIP. 19661002 199102 2 001</v>
      </c>
      <c r="O486" s="457"/>
      <c r="P486" s="457"/>
      <c r="Q486" s="213"/>
    </row>
    <row r="487" spans="1:20" ht="15.95" customHeight="1" x14ac:dyDescent="0.25">
      <c r="N487" s="191"/>
      <c r="P487" s="213"/>
      <c r="Q487" s="213"/>
    </row>
    <row r="492" spans="1:20" ht="15.95" customHeight="1" x14ac:dyDescent="0.25">
      <c r="A492" s="436" t="s">
        <v>332</v>
      </c>
      <c r="B492" s="436"/>
      <c r="C492" s="436"/>
      <c r="D492" s="436"/>
      <c r="E492" s="436"/>
      <c r="F492" s="436"/>
      <c r="G492" s="436"/>
      <c r="H492" s="436"/>
      <c r="I492" s="436"/>
      <c r="J492" s="436"/>
      <c r="K492" s="436"/>
      <c r="L492" s="436"/>
      <c r="M492" s="436"/>
      <c r="N492" s="436"/>
      <c r="O492" s="436"/>
      <c r="P492" s="436"/>
      <c r="Q492" s="436"/>
      <c r="R492" s="436"/>
      <c r="S492" s="436"/>
      <c r="T492" s="436"/>
    </row>
    <row r="493" spans="1:20" ht="15.95" customHeight="1" x14ac:dyDescent="0.25">
      <c r="L493" s="190"/>
    </row>
    <row r="494" spans="1:20" ht="15.95" customHeight="1" x14ac:dyDescent="0.25">
      <c r="A494" s="420" t="s">
        <v>93</v>
      </c>
      <c r="B494" s="420"/>
      <c r="C494" s="420"/>
      <c r="D494" s="420"/>
      <c r="E494" s="420"/>
      <c r="F494" s="420"/>
      <c r="G494" s="420"/>
      <c r="H494" s="420"/>
      <c r="I494" s="420"/>
      <c r="J494" s="420"/>
      <c r="K494" s="420"/>
      <c r="L494" s="420"/>
      <c r="M494" s="420"/>
      <c r="N494" s="420"/>
      <c r="O494" s="420"/>
      <c r="P494" s="420"/>
      <c r="Q494" s="420"/>
      <c r="R494" s="420"/>
      <c r="S494" s="420"/>
      <c r="T494" s="420"/>
    </row>
    <row r="495" spans="1:20" ht="15.95" customHeight="1" x14ac:dyDescent="0.25">
      <c r="A495" s="420" t="s">
        <v>4</v>
      </c>
      <c r="B495" s="420"/>
      <c r="C495" s="420"/>
      <c r="D495" s="420"/>
      <c r="E495" s="420"/>
      <c r="F495" s="420"/>
      <c r="G495" s="420"/>
      <c r="H495" s="420"/>
      <c r="I495" s="420"/>
      <c r="J495" s="420"/>
      <c r="K495" s="420"/>
      <c r="L495" s="420"/>
      <c r="M495" s="420"/>
      <c r="N495" s="420"/>
      <c r="O495" s="420"/>
      <c r="P495" s="420"/>
      <c r="Q495" s="420"/>
      <c r="R495" s="420"/>
      <c r="S495" s="420"/>
      <c r="T495" s="420"/>
    </row>
    <row r="496" spans="1:20" ht="15.95" customHeight="1" x14ac:dyDescent="0.25">
      <c r="N496" s="178"/>
    </row>
    <row r="497" spans="1:20" ht="15.95" customHeight="1" x14ac:dyDescent="0.3">
      <c r="A497" s="437" t="s">
        <v>5</v>
      </c>
      <c r="B497" s="437"/>
      <c r="C497" s="193" t="s">
        <v>84</v>
      </c>
      <c r="D497" s="193"/>
      <c r="L497" s="173"/>
      <c r="N497" s="173"/>
      <c r="Q497" s="246" t="s">
        <v>42</v>
      </c>
      <c r="S497" s="16" t="str">
        <f>S448</f>
        <v>: 2023</v>
      </c>
    </row>
    <row r="498" spans="1:20" ht="15.95" customHeight="1" x14ac:dyDescent="0.3">
      <c r="A498" s="436" t="s">
        <v>6</v>
      </c>
      <c r="B498" s="436"/>
      <c r="C498" s="174" t="s">
        <v>99</v>
      </c>
      <c r="Q498" s="246" t="s">
        <v>43</v>
      </c>
      <c r="S498" s="16" t="s">
        <v>45</v>
      </c>
    </row>
    <row r="499" spans="1:20" ht="15.95" customHeight="1" x14ac:dyDescent="0.3">
      <c r="A499" s="436" t="s">
        <v>7</v>
      </c>
      <c r="B499" s="436"/>
      <c r="C499" s="174" t="s">
        <v>41</v>
      </c>
      <c r="Q499" s="246" t="s">
        <v>44</v>
      </c>
      <c r="S499" s="16" t="str">
        <f>S450</f>
        <v>: IV ( Empat )</v>
      </c>
    </row>
    <row r="501" spans="1:20" ht="15.95" customHeight="1" x14ac:dyDescent="0.25">
      <c r="A501" s="449" t="s">
        <v>8</v>
      </c>
      <c r="B501" s="449" t="s">
        <v>9</v>
      </c>
      <c r="C501" s="195" t="s">
        <v>10</v>
      </c>
      <c r="D501" s="438" t="s">
        <v>15</v>
      </c>
      <c r="E501" s="439"/>
      <c r="F501" s="439"/>
      <c r="G501" s="439"/>
      <c r="H501" s="439"/>
      <c r="I501" s="439"/>
      <c r="J501" s="439"/>
      <c r="K501" s="440"/>
      <c r="L501" s="454" t="s">
        <v>28</v>
      </c>
      <c r="M501" s="455"/>
      <c r="N501" s="454" t="s">
        <v>28</v>
      </c>
      <c r="O501" s="455"/>
      <c r="P501" s="195"/>
      <c r="Q501" s="382"/>
      <c r="R501" s="441" t="s">
        <v>35</v>
      </c>
      <c r="S501" s="447"/>
      <c r="T501" s="449" t="s">
        <v>39</v>
      </c>
    </row>
    <row r="502" spans="1:20" ht="15.95" customHeight="1" x14ac:dyDescent="0.3">
      <c r="A502" s="450"/>
      <c r="B502" s="450"/>
      <c r="C502" s="196" t="s">
        <v>11</v>
      </c>
      <c r="D502" s="441" t="s">
        <v>16</v>
      </c>
      <c r="E502" s="439"/>
      <c r="F502" s="439"/>
      <c r="G502" s="440"/>
      <c r="H502" s="438" t="s">
        <v>23</v>
      </c>
      <c r="I502" s="439"/>
      <c r="J502" s="439"/>
      <c r="K502" s="440"/>
      <c r="L502" s="442" t="s">
        <v>29</v>
      </c>
      <c r="M502" s="443"/>
      <c r="N502" s="442" t="s">
        <v>29</v>
      </c>
      <c r="O502" s="443"/>
      <c r="P502" s="196"/>
      <c r="Q502" s="26" t="s">
        <v>416</v>
      </c>
      <c r="R502" s="444" t="s">
        <v>36</v>
      </c>
      <c r="S502" s="445"/>
      <c r="T502" s="450"/>
    </row>
    <row r="503" spans="1:20" ht="15.95" customHeight="1" x14ac:dyDescent="0.3">
      <c r="A503" s="450"/>
      <c r="B503" s="450"/>
      <c r="C503" s="197" t="s">
        <v>12</v>
      </c>
      <c r="D503" s="198"/>
      <c r="E503" s="199"/>
      <c r="F503" s="198"/>
      <c r="G503" s="198"/>
      <c r="H503" s="198"/>
      <c r="I503" s="198"/>
      <c r="J503" s="198"/>
      <c r="K503" s="198"/>
      <c r="L503" s="441" t="s">
        <v>30</v>
      </c>
      <c r="M503" s="447"/>
      <c r="N503" s="441" t="s">
        <v>30</v>
      </c>
      <c r="O503" s="447"/>
      <c r="P503" s="196" t="s">
        <v>34</v>
      </c>
      <c r="Q503" s="24" t="s">
        <v>417</v>
      </c>
      <c r="R503" s="195"/>
      <c r="S503" s="195"/>
      <c r="T503" s="450"/>
    </row>
    <row r="504" spans="1:20" ht="15.95" customHeight="1" x14ac:dyDescent="0.3">
      <c r="A504" s="450"/>
      <c r="B504" s="450"/>
      <c r="C504" s="197" t="s">
        <v>13</v>
      </c>
      <c r="D504" s="196" t="s">
        <v>17</v>
      </c>
      <c r="E504" s="200" t="s">
        <v>17</v>
      </c>
      <c r="F504" s="196" t="s">
        <v>20</v>
      </c>
      <c r="G504" s="196" t="s">
        <v>22</v>
      </c>
      <c r="H504" s="196" t="s">
        <v>24</v>
      </c>
      <c r="I504" s="196" t="s">
        <v>25</v>
      </c>
      <c r="J504" s="196" t="s">
        <v>26</v>
      </c>
      <c r="K504" s="196" t="s">
        <v>22</v>
      </c>
      <c r="L504" s="444" t="s">
        <v>14</v>
      </c>
      <c r="M504" s="445"/>
      <c r="N504" s="444" t="s">
        <v>33</v>
      </c>
      <c r="O504" s="445"/>
      <c r="P504" s="196" t="s">
        <v>28</v>
      </c>
      <c r="Q504" s="24" t="s">
        <v>418</v>
      </c>
      <c r="R504" s="196" t="s">
        <v>37</v>
      </c>
      <c r="S504" s="196" t="s">
        <v>38</v>
      </c>
      <c r="T504" s="450"/>
    </row>
    <row r="505" spans="1:20" ht="15.95" customHeight="1" x14ac:dyDescent="0.25">
      <c r="A505" s="450"/>
      <c r="B505" s="450"/>
      <c r="C505" s="197" t="s">
        <v>14</v>
      </c>
      <c r="D505" s="196" t="s">
        <v>18</v>
      </c>
      <c r="E505" s="200" t="s">
        <v>19</v>
      </c>
      <c r="F505" s="196" t="s">
        <v>21</v>
      </c>
      <c r="G505" s="196"/>
      <c r="H505" s="196"/>
      <c r="I505" s="196"/>
      <c r="J505" s="196" t="s">
        <v>27</v>
      </c>
      <c r="K505" s="196"/>
      <c r="L505" s="195" t="s">
        <v>22</v>
      </c>
      <c r="M505" s="203" t="s">
        <v>31</v>
      </c>
      <c r="N505" s="195" t="s">
        <v>22</v>
      </c>
      <c r="O505" s="203" t="s">
        <v>31</v>
      </c>
      <c r="P505" s="196"/>
      <c r="Q505" s="196"/>
      <c r="R505" s="204"/>
      <c r="S505" s="204"/>
      <c r="T505" s="450"/>
    </row>
    <row r="506" spans="1:20" ht="15.95" customHeight="1" x14ac:dyDescent="0.25">
      <c r="A506" s="451"/>
      <c r="B506" s="451"/>
      <c r="C506" s="166"/>
      <c r="D506" s="205"/>
      <c r="E506" s="206"/>
      <c r="F506" s="205"/>
      <c r="G506" s="205"/>
      <c r="H506" s="205"/>
      <c r="I506" s="205"/>
      <c r="J506" s="205"/>
      <c r="K506" s="205"/>
      <c r="L506" s="207" t="s">
        <v>29</v>
      </c>
      <c r="M506" s="208" t="s">
        <v>32</v>
      </c>
      <c r="N506" s="207" t="s">
        <v>29</v>
      </c>
      <c r="O506" s="208" t="s">
        <v>32</v>
      </c>
      <c r="P506" s="209"/>
      <c r="Q506" s="209"/>
      <c r="R506" s="205"/>
      <c r="S506" s="205"/>
      <c r="T506" s="451"/>
    </row>
    <row r="507" spans="1:20" ht="15.95" customHeight="1" x14ac:dyDescent="0.25">
      <c r="A507" s="167">
        <v>1</v>
      </c>
      <c r="B507" s="167">
        <v>2</v>
      </c>
      <c r="C507" s="167">
        <v>3</v>
      </c>
      <c r="D507" s="167">
        <v>4</v>
      </c>
      <c r="E507" s="167">
        <v>5</v>
      </c>
      <c r="F507" s="167">
        <v>6</v>
      </c>
      <c r="G507" s="167" t="s">
        <v>0</v>
      </c>
      <c r="H507" s="167">
        <v>8</v>
      </c>
      <c r="I507" s="167">
        <v>9</v>
      </c>
      <c r="J507" s="167">
        <v>10</v>
      </c>
      <c r="K507" s="167" t="s">
        <v>1</v>
      </c>
      <c r="L507" s="167">
        <v>12</v>
      </c>
      <c r="M507" s="210">
        <v>13</v>
      </c>
      <c r="N507" s="167">
        <v>14</v>
      </c>
      <c r="O507" s="210">
        <v>15</v>
      </c>
      <c r="P507" s="167">
        <v>16</v>
      </c>
      <c r="Q507" s="167">
        <v>17</v>
      </c>
      <c r="R507" s="167">
        <v>18</v>
      </c>
      <c r="S507" s="167">
        <v>19</v>
      </c>
      <c r="T507" s="167">
        <v>20</v>
      </c>
    </row>
    <row r="508" spans="1:20" ht="15.95" customHeight="1" x14ac:dyDescent="0.25">
      <c r="A508" s="167"/>
      <c r="B508" s="168"/>
      <c r="C508" s="168"/>
      <c r="D508" s="168"/>
      <c r="E508" s="168"/>
      <c r="F508" s="168"/>
      <c r="G508" s="168"/>
      <c r="H508" s="168"/>
      <c r="I508" s="168"/>
      <c r="J508" s="168"/>
      <c r="K508" s="168"/>
      <c r="L508" s="168"/>
      <c r="M508" s="184"/>
      <c r="N508" s="168"/>
      <c r="O508" s="176"/>
      <c r="P508" s="167"/>
      <c r="Q508" s="167"/>
      <c r="R508" s="168"/>
      <c r="S508" s="168"/>
      <c r="T508" s="168"/>
    </row>
    <row r="509" spans="1:20" ht="15.95" customHeight="1" x14ac:dyDescent="0.25">
      <c r="A509" s="167">
        <v>1</v>
      </c>
      <c r="B509" s="168" t="s">
        <v>109</v>
      </c>
      <c r="C509" s="239">
        <f>CURUP!C27</f>
        <v>0</v>
      </c>
      <c r="D509" s="239">
        <f>CURUP!D27</f>
        <v>0</v>
      </c>
      <c r="E509" s="239">
        <f>CURUP!E27</f>
        <v>0</v>
      </c>
      <c r="F509" s="239">
        <f>CURUP!F27</f>
        <v>0</v>
      </c>
      <c r="G509" s="239">
        <f>CURUP!G27</f>
        <v>0</v>
      </c>
      <c r="H509" s="239">
        <f>CURUP!H27</f>
        <v>0</v>
      </c>
      <c r="I509" s="239">
        <f>CURUP!I27</f>
        <v>0</v>
      </c>
      <c r="J509" s="239">
        <f>CURUP!J27</f>
        <v>0</v>
      </c>
      <c r="K509" s="239">
        <f>CURUP!K27</f>
        <v>0</v>
      </c>
      <c r="L509" s="239">
        <f>CURUP!L27</f>
        <v>0</v>
      </c>
      <c r="M509" s="240">
        <f>CURUP!M27</f>
        <v>0</v>
      </c>
      <c r="N509" s="239">
        <f>CURUP!N27</f>
        <v>0</v>
      </c>
      <c r="O509" s="240">
        <f>CURUP!O27</f>
        <v>0</v>
      </c>
      <c r="P509" s="167" t="str">
        <f>CURUP!P27</f>
        <v>Kulit Kering</v>
      </c>
      <c r="Q509" s="167"/>
      <c r="R509" s="180">
        <f>CURUP!R27</f>
        <v>0</v>
      </c>
      <c r="S509" s="168"/>
      <c r="T509" s="168"/>
    </row>
    <row r="510" spans="1:20" ht="15.95" customHeight="1" x14ac:dyDescent="0.25">
      <c r="A510" s="167">
        <v>2</v>
      </c>
      <c r="B510" s="168" t="s">
        <v>110</v>
      </c>
      <c r="C510" s="239">
        <f>'CURUP SELATAN'!C27</f>
        <v>0</v>
      </c>
      <c r="D510" s="239">
        <f>'CURUP SELATAN'!D27</f>
        <v>0</v>
      </c>
      <c r="E510" s="239">
        <f>'CURUP SELATAN'!E27</f>
        <v>0</v>
      </c>
      <c r="F510" s="239">
        <f>'CURUP SELATAN'!F27</f>
        <v>0</v>
      </c>
      <c r="G510" s="239">
        <f>'CURUP SELATAN'!G27</f>
        <v>0</v>
      </c>
      <c r="H510" s="239">
        <f>'CURUP SELATAN'!H27</f>
        <v>0</v>
      </c>
      <c r="I510" s="239">
        <f>'CURUP SELATAN'!I27</f>
        <v>0</v>
      </c>
      <c r="J510" s="239">
        <f>'CURUP SELATAN'!J27</f>
        <v>0</v>
      </c>
      <c r="K510" s="239">
        <f>'CURUP SELATAN'!J27</f>
        <v>0</v>
      </c>
      <c r="L510" s="239">
        <f>'CURUP SELATAN'!L27</f>
        <v>0</v>
      </c>
      <c r="M510" s="240">
        <f>'CURUP SELATAN'!M27</f>
        <v>0</v>
      </c>
      <c r="N510" s="239">
        <f>'CURUP SELATAN'!N27</f>
        <v>0</v>
      </c>
      <c r="O510" s="240">
        <f>'CURUP SELATAN'!O27</f>
        <v>0</v>
      </c>
      <c r="P510" s="167" t="str">
        <f>'CURUP SELATAN'!P27</f>
        <v>Kulit Kering</v>
      </c>
      <c r="Q510" s="167"/>
      <c r="R510" s="222">
        <f>'CURUP SELATAN'!R27</f>
        <v>0</v>
      </c>
      <c r="S510" s="168"/>
      <c r="T510" s="168"/>
    </row>
    <row r="511" spans="1:20" ht="15.95" customHeight="1" x14ac:dyDescent="0.25">
      <c r="A511" s="167">
        <v>3</v>
      </c>
      <c r="B511" s="168" t="s">
        <v>111</v>
      </c>
      <c r="C511" s="239">
        <f>'CURUP UTARA'!C27</f>
        <v>4.5</v>
      </c>
      <c r="D511" s="239">
        <f>'CURUP UTARA'!D27</f>
        <v>0</v>
      </c>
      <c r="E511" s="239">
        <f>'CURUP UTARA'!E27</f>
        <v>0</v>
      </c>
      <c r="F511" s="239">
        <f>'CURUP UTARA'!F27</f>
        <v>0</v>
      </c>
      <c r="G511" s="239">
        <f>'CURUP UTARA'!G27</f>
        <v>4.5</v>
      </c>
      <c r="H511" s="239">
        <f>'CURUP UTARA'!H27</f>
        <v>4.5</v>
      </c>
      <c r="I511" s="239">
        <f>'CURUP UTARA'!I27</f>
        <v>0</v>
      </c>
      <c r="J511" s="239">
        <f>'CURUP UTARA'!J27</f>
        <v>0</v>
      </c>
      <c r="K511" s="239">
        <f>'CURUP UTARA'!K27</f>
        <v>4.5</v>
      </c>
      <c r="L511" s="239">
        <f>'CURUP UTARA'!L27</f>
        <v>0</v>
      </c>
      <c r="M511" s="240">
        <f>'CURUP UTARA'!M27</f>
        <v>0</v>
      </c>
      <c r="N511" s="239">
        <f>'CURUP UTARA'!N27</f>
        <v>0</v>
      </c>
      <c r="O511" s="240">
        <f>'CURUP UTARA'!O27</f>
        <v>0</v>
      </c>
      <c r="P511" s="167" t="str">
        <f>'CURUP UTARA'!P27</f>
        <v>Kulit Kering</v>
      </c>
      <c r="Q511" s="167"/>
      <c r="R511" s="223">
        <f>'CURUP UTARA'!R27</f>
        <v>23</v>
      </c>
      <c r="S511" s="168"/>
      <c r="T511" s="168"/>
    </row>
    <row r="512" spans="1:20" ht="15.95" customHeight="1" x14ac:dyDescent="0.25">
      <c r="A512" s="167">
        <v>4</v>
      </c>
      <c r="B512" s="168" t="s">
        <v>112</v>
      </c>
      <c r="C512" s="239">
        <f>'CURUP TIMUR'!C27</f>
        <v>0</v>
      </c>
      <c r="D512" s="239">
        <f>'CURUP TIMUR'!D27</f>
        <v>0</v>
      </c>
      <c r="E512" s="239">
        <f>'CURUP TIMUR'!E27</f>
        <v>0</v>
      </c>
      <c r="F512" s="239">
        <f>'CURUP TIMUR'!F27</f>
        <v>0</v>
      </c>
      <c r="G512" s="239">
        <f>'CURUP TIMUR'!G27</f>
        <v>0</v>
      </c>
      <c r="H512" s="239">
        <f>'CURUP TIMUR'!H27</f>
        <v>0</v>
      </c>
      <c r="I512" s="239">
        <f>'CURUP TIMUR'!I27</f>
        <v>0</v>
      </c>
      <c r="J512" s="239">
        <f>'CURUP TIMUR'!J27</f>
        <v>0</v>
      </c>
      <c r="K512" s="239">
        <f>'CURUP TIMUR'!K27</f>
        <v>0</v>
      </c>
      <c r="L512" s="239">
        <f>'CURUP TIMUR'!L27</f>
        <v>0</v>
      </c>
      <c r="M512" s="240">
        <f>'CURUP TIMUR'!M27</f>
        <v>0</v>
      </c>
      <c r="N512" s="239">
        <f>'CURUP TIMUR'!N27</f>
        <v>0</v>
      </c>
      <c r="O512" s="240">
        <f>'CURUP TIMUR'!O27</f>
        <v>0</v>
      </c>
      <c r="P512" s="167" t="str">
        <f>'CURUP TIMUR'!P27</f>
        <v>Kulit Kering</v>
      </c>
      <c r="Q512" s="167"/>
      <c r="R512" s="180">
        <f>'CURUP TIMUR'!R27</f>
        <v>0</v>
      </c>
      <c r="S512" s="168"/>
      <c r="T512" s="168"/>
    </row>
    <row r="513" spans="1:20" ht="15.95" customHeight="1" x14ac:dyDescent="0.25">
      <c r="A513" s="167">
        <v>5</v>
      </c>
      <c r="B513" s="168" t="s">
        <v>113</v>
      </c>
      <c r="C513" s="239">
        <f>'CURUP TENGAH'!C27</f>
        <v>0</v>
      </c>
      <c r="D513" s="239">
        <f>'CURUP TENGAH'!D27</f>
        <v>0</v>
      </c>
      <c r="E513" s="239">
        <f>'CURUP TENGAH'!E27</f>
        <v>0</v>
      </c>
      <c r="F513" s="239">
        <f>'CURUP TENGAH'!F27</f>
        <v>0</v>
      </c>
      <c r="G513" s="239">
        <f>'CURUP TENGAH'!G27</f>
        <v>0</v>
      </c>
      <c r="H513" s="239">
        <f>'CURUP TENGAH'!H27</f>
        <v>0</v>
      </c>
      <c r="I513" s="239">
        <f>'CURUP TENGAH'!I27</f>
        <v>0</v>
      </c>
      <c r="J513" s="239">
        <f>'CURUP TENGAH'!J27</f>
        <v>0</v>
      </c>
      <c r="K513" s="239">
        <f>'CURUP TENGAH'!K27</f>
        <v>0</v>
      </c>
      <c r="L513" s="239">
        <f>'CURUP TENGAH'!L27</f>
        <v>0</v>
      </c>
      <c r="M513" s="240">
        <f>'CURUP TENGAH'!M27</f>
        <v>0</v>
      </c>
      <c r="N513" s="239">
        <f>'CURUP TENGAH'!N27</f>
        <v>0</v>
      </c>
      <c r="O513" s="240">
        <f>'CURUP TENGAH'!O27</f>
        <v>0</v>
      </c>
      <c r="P513" s="167" t="str">
        <f>'CURUP TENGAH'!P27</f>
        <v>Kulit Kering</v>
      </c>
      <c r="Q513" s="167"/>
      <c r="R513" s="180">
        <f>'CURUP TENGAH'!R27</f>
        <v>0</v>
      </c>
      <c r="S513" s="168"/>
      <c r="T513" s="168"/>
    </row>
    <row r="514" spans="1:20" ht="15.95" customHeight="1" x14ac:dyDescent="0.25">
      <c r="A514" s="167">
        <v>6</v>
      </c>
      <c r="B514" s="168" t="s">
        <v>114</v>
      </c>
      <c r="C514" s="239">
        <f>'SELUPU REJANG'!C27</f>
        <v>0</v>
      </c>
      <c r="D514" s="239">
        <f>'SELUPU REJANG'!D27</f>
        <v>0</v>
      </c>
      <c r="E514" s="239">
        <f>'SELUPU REJANG'!E27</f>
        <v>0</v>
      </c>
      <c r="F514" s="239">
        <f>'SELUPU REJANG'!F27</f>
        <v>0</v>
      </c>
      <c r="G514" s="239">
        <f>'SELUPU REJANG'!G27</f>
        <v>0</v>
      </c>
      <c r="H514" s="239">
        <f>'SELUPU REJANG'!H27</f>
        <v>0</v>
      </c>
      <c r="I514" s="239">
        <f>'SELUPU REJANG'!I27</f>
        <v>0</v>
      </c>
      <c r="J514" s="239">
        <f>'SELUPU REJANG'!J27</f>
        <v>0</v>
      </c>
      <c r="K514" s="239">
        <f>'SELUPU REJANG'!K27</f>
        <v>0</v>
      </c>
      <c r="L514" s="239">
        <f>'SELUPU REJANG'!L27</f>
        <v>0</v>
      </c>
      <c r="M514" s="240">
        <f>'SELUPU REJANG'!M27</f>
        <v>0</v>
      </c>
      <c r="N514" s="239">
        <f>'SELUPU REJANG'!N27</f>
        <v>0</v>
      </c>
      <c r="O514" s="240">
        <f>'SELUPU REJANG'!O27</f>
        <v>0</v>
      </c>
      <c r="P514" s="167" t="str">
        <f>'SELUPU REJANG'!P27</f>
        <v>Kulit Kering</v>
      </c>
      <c r="Q514" s="167"/>
      <c r="R514" s="180">
        <f>'SELUPU REJANG'!R27</f>
        <v>0</v>
      </c>
      <c r="S514" s="168"/>
      <c r="T514" s="168"/>
    </row>
    <row r="515" spans="1:20" ht="15.95" customHeight="1" x14ac:dyDescent="0.25">
      <c r="A515" s="167">
        <v>7</v>
      </c>
      <c r="B515" s="168" t="s">
        <v>115</v>
      </c>
      <c r="C515" s="217">
        <f>'BERMANI ULU'!C27</f>
        <v>7</v>
      </c>
      <c r="D515" s="217">
        <f>'BERMANI ULU'!D27</f>
        <v>0</v>
      </c>
      <c r="E515" s="217">
        <f>'BERMANI ULU'!E27</f>
        <v>0</v>
      </c>
      <c r="F515" s="217">
        <f>'BERMANI ULU'!F27</f>
        <v>0</v>
      </c>
      <c r="G515" s="217">
        <f>'BERMANI ULU'!G27</f>
        <v>7</v>
      </c>
      <c r="H515" s="217">
        <f>'BERMANI ULU'!H27</f>
        <v>7</v>
      </c>
      <c r="I515" s="217">
        <f>'BERMANI ULU'!I27</f>
        <v>0</v>
      </c>
      <c r="J515" s="217">
        <f>'BERMANI ULU'!J27</f>
        <v>0</v>
      </c>
      <c r="K515" s="217">
        <f>'BERMANI ULU'!K27</f>
        <v>7</v>
      </c>
      <c r="L515" s="217">
        <f>'BERMANI ULU'!L27</f>
        <v>0</v>
      </c>
      <c r="M515" s="241">
        <f>'BERMANI ULU'!M27</f>
        <v>0</v>
      </c>
      <c r="N515" s="217">
        <f>'BERMANI ULU'!N27</f>
        <v>0</v>
      </c>
      <c r="O515" s="241">
        <f>'BERMANI ULU'!O27</f>
        <v>0</v>
      </c>
      <c r="P515" s="167" t="str">
        <f>'BERMANI ULU'!P27</f>
        <v>Kulit Kering</v>
      </c>
      <c r="Q515" s="167"/>
      <c r="R515" s="180">
        <f>'BERMANI ULU'!R27</f>
        <v>14</v>
      </c>
      <c r="S515" s="168"/>
      <c r="T515" s="168"/>
    </row>
    <row r="516" spans="1:20" ht="15.95" customHeight="1" x14ac:dyDescent="0.25">
      <c r="A516" s="167">
        <v>8</v>
      </c>
      <c r="B516" s="168" t="s">
        <v>116</v>
      </c>
      <c r="C516" s="239">
        <f>BUR!C27</f>
        <v>0</v>
      </c>
      <c r="D516" s="239">
        <f>BUR!D27</f>
        <v>0</v>
      </c>
      <c r="E516" s="239">
        <f>BUR!E27</f>
        <v>0</v>
      </c>
      <c r="F516" s="239">
        <f>BUR!F27</f>
        <v>0</v>
      </c>
      <c r="G516" s="239">
        <f>BUR!G27</f>
        <v>0</v>
      </c>
      <c r="H516" s="239">
        <f>BUR!H27</f>
        <v>0</v>
      </c>
      <c r="I516" s="239">
        <f>BUR!I27</f>
        <v>0</v>
      </c>
      <c r="J516" s="239">
        <f>BUR!J27</f>
        <v>0</v>
      </c>
      <c r="K516" s="239">
        <f>BUR!K27</f>
        <v>0</v>
      </c>
      <c r="L516" s="239">
        <f>BUR!L27</f>
        <v>0</v>
      </c>
      <c r="M516" s="240">
        <f>BUR!M27</f>
        <v>0</v>
      </c>
      <c r="N516" s="239">
        <f>BUR!N27</f>
        <v>0</v>
      </c>
      <c r="O516" s="240">
        <f>BUR!O27</f>
        <v>0</v>
      </c>
      <c r="P516" s="167" t="str">
        <f>BUR!P27</f>
        <v>Kulit Kering</v>
      </c>
      <c r="Q516" s="167"/>
      <c r="R516" s="180">
        <f>BUR!R27</f>
        <v>0</v>
      </c>
      <c r="S516" s="168"/>
      <c r="T516" s="168"/>
    </row>
    <row r="517" spans="1:20" ht="15.95" customHeight="1" x14ac:dyDescent="0.25">
      <c r="A517" s="167">
        <v>9</v>
      </c>
      <c r="B517" s="168" t="s">
        <v>117</v>
      </c>
      <c r="C517" s="239">
        <f>'SINDANG KELINGI'!C27</f>
        <v>0</v>
      </c>
      <c r="D517" s="239">
        <f>'SINDANG KELINGI'!D27</f>
        <v>0</v>
      </c>
      <c r="E517" s="239">
        <f>'SINDANG KELINGI'!E27</f>
        <v>0</v>
      </c>
      <c r="F517" s="239">
        <f>'SINDANG KELINGI'!F27</f>
        <v>0</v>
      </c>
      <c r="G517" s="239">
        <f>'SINDANG KELINGI'!G27</f>
        <v>0</v>
      </c>
      <c r="H517" s="239">
        <f>'SINDANG KELINGI'!H27</f>
        <v>0</v>
      </c>
      <c r="I517" s="239">
        <f>'SINDANG KELINGI'!I27</f>
        <v>0</v>
      </c>
      <c r="J517" s="239">
        <f>'SINDANG KELINGI'!J27</f>
        <v>0</v>
      </c>
      <c r="K517" s="239">
        <f>'SINDANG KELINGI'!K27</f>
        <v>0</v>
      </c>
      <c r="L517" s="239">
        <f>'SINDANG KELINGI'!L27</f>
        <v>0</v>
      </c>
      <c r="M517" s="240">
        <f>'SINDANG KELINGI'!M27</f>
        <v>0</v>
      </c>
      <c r="N517" s="239">
        <f>'SINDANG KELINGI'!N27</f>
        <v>0</v>
      </c>
      <c r="O517" s="240">
        <f>'SINDANG KELINGI'!O27</f>
        <v>0</v>
      </c>
      <c r="P517" s="167" t="str">
        <f>'SINDANG KELINGI'!P27</f>
        <v>Kulit Kering</v>
      </c>
      <c r="Q517" s="167"/>
      <c r="R517" s="180">
        <f>'SINDANG KELINGI'!R27</f>
        <v>0</v>
      </c>
      <c r="S517" s="168"/>
      <c r="T517" s="168"/>
    </row>
    <row r="518" spans="1:20" ht="15.95" customHeight="1" x14ac:dyDescent="0.25">
      <c r="A518" s="167">
        <v>10</v>
      </c>
      <c r="B518" s="168" t="s">
        <v>118</v>
      </c>
      <c r="C518" s="217">
        <f>'SINDANG DATARAN '!C27</f>
        <v>129</v>
      </c>
      <c r="D518" s="217">
        <f>'SINDANG DATARAN '!D27</f>
        <v>0</v>
      </c>
      <c r="E518" s="217">
        <f>'SINDANG DATARAN '!E27</f>
        <v>0</v>
      </c>
      <c r="F518" s="217">
        <f>'SINDANG DATARAN '!F27</f>
        <v>0</v>
      </c>
      <c r="G518" s="217">
        <f>'SINDANG DATARAN '!G27</f>
        <v>129</v>
      </c>
      <c r="H518" s="217">
        <f>'SINDANG DATARAN '!H27</f>
        <v>103</v>
      </c>
      <c r="I518" s="217">
        <f>'SINDANG DATARAN '!I27</f>
        <v>26</v>
      </c>
      <c r="J518" s="217">
        <f>'SINDANG DATARAN '!J27</f>
        <v>0</v>
      </c>
      <c r="K518" s="217">
        <f>'SINDANG DATARAN '!K27</f>
        <v>129</v>
      </c>
      <c r="L518" s="217">
        <f>'SINDANG DATARAN '!L27</f>
        <v>1200</v>
      </c>
      <c r="M518" s="217">
        <f>'SINDANG DATARAN '!M27</f>
        <v>600</v>
      </c>
      <c r="N518" s="217">
        <f>'SINDANG DATARAN '!N27</f>
        <v>2100</v>
      </c>
      <c r="O518" s="241">
        <f>'SINDANG DATARAN '!O27</f>
        <v>700</v>
      </c>
      <c r="P518" s="167" t="str">
        <f>'SINDANG DATARAN '!P27</f>
        <v>Kulit Kering</v>
      </c>
      <c r="Q518" s="167">
        <v>60000</v>
      </c>
      <c r="R518" s="216">
        <f>'SINDANG DATARAN '!R27</f>
        <v>294</v>
      </c>
      <c r="S518" s="168"/>
      <c r="T518" s="168"/>
    </row>
    <row r="519" spans="1:20" ht="15.95" customHeight="1" x14ac:dyDescent="0.25">
      <c r="A519" s="167">
        <v>11</v>
      </c>
      <c r="B519" s="168" t="s">
        <v>119</v>
      </c>
      <c r="C519" s="239">
        <f>'SINDANG BELITI ULU'!C27</f>
        <v>0</v>
      </c>
      <c r="D519" s="239">
        <f>'SINDANG BELITI ULU'!D27</f>
        <v>0</v>
      </c>
      <c r="E519" s="239">
        <f>'SINDANG BELITI ULU'!E27</f>
        <v>0</v>
      </c>
      <c r="F519" s="239">
        <f>'SINDANG BELITI ULU'!F27</f>
        <v>0</v>
      </c>
      <c r="G519" s="239">
        <f>'SINDANG BELITI ULU'!G27</f>
        <v>0</v>
      </c>
      <c r="H519" s="239">
        <f>'SINDANG BELITI ULU'!H27</f>
        <v>0</v>
      </c>
      <c r="I519" s="239">
        <f>'SINDANG BELITI ULU'!I27</f>
        <v>0</v>
      </c>
      <c r="J519" s="239">
        <f>'SINDANG BELITI ULU'!J27</f>
        <v>0</v>
      </c>
      <c r="K519" s="239">
        <f>'SINDANG BELITI ULU'!K27</f>
        <v>0</v>
      </c>
      <c r="L519" s="239">
        <f>'SINDANG BELITI ULU'!L27</f>
        <v>0</v>
      </c>
      <c r="M519" s="240">
        <f>'SINDANG BELITI ULU'!M27</f>
        <v>0</v>
      </c>
      <c r="N519" s="239">
        <f>'SINDANG BELITI ULU'!N27</f>
        <v>0</v>
      </c>
      <c r="O519" s="240">
        <f>'SINDANG BELITI ULU'!O27</f>
        <v>0</v>
      </c>
      <c r="P519" s="167">
        <f>'SINDANG BELITI ULU'!P27</f>
        <v>0</v>
      </c>
      <c r="Q519" s="167"/>
      <c r="R519" s="180">
        <f>'SINDANG BELITI ULU'!R27</f>
        <v>0</v>
      </c>
      <c r="S519" s="168"/>
      <c r="T519" s="168"/>
    </row>
    <row r="520" spans="1:20" ht="15.95" customHeight="1" x14ac:dyDescent="0.25">
      <c r="A520" s="167">
        <v>12</v>
      </c>
      <c r="B520" s="168" t="s">
        <v>120</v>
      </c>
      <c r="C520" s="217">
        <f>BINDURIANG!C27</f>
        <v>3</v>
      </c>
      <c r="D520" s="217">
        <f>BINDURIANG!D27</f>
        <v>0</v>
      </c>
      <c r="E520" s="217">
        <f>BINDURIANG!E27</f>
        <v>0</v>
      </c>
      <c r="F520" s="217">
        <f>BINDURIANG!F27</f>
        <v>0</v>
      </c>
      <c r="G520" s="217">
        <f>BINDURIANG!G27</f>
        <v>3</v>
      </c>
      <c r="H520" s="217">
        <f>BINDURIANG!H27</f>
        <v>3</v>
      </c>
      <c r="I520" s="217">
        <f>BINDURIANG!I27</f>
        <v>0</v>
      </c>
      <c r="J520" s="217">
        <f>BINDURIANG!J27</f>
        <v>0</v>
      </c>
      <c r="K520" s="217">
        <f>BINDURIANG!K27</f>
        <v>3</v>
      </c>
      <c r="L520" s="217">
        <f>BINDURIANG!L27</f>
        <v>0</v>
      </c>
      <c r="M520" s="241">
        <f>BINDURIANG!M27</f>
        <v>0</v>
      </c>
      <c r="N520" s="217">
        <f>BINDURIANG!N27</f>
        <v>0</v>
      </c>
      <c r="O520" s="241">
        <f>BINDURIANG!O27</f>
        <v>0</v>
      </c>
      <c r="P520" s="167" t="str">
        <f>BINDURIANG!P27</f>
        <v>Kulit Kering</v>
      </c>
      <c r="Q520" s="167"/>
      <c r="R520" s="216">
        <f>BINDURIANG!R27</f>
        <v>30</v>
      </c>
      <c r="S520" s="168"/>
      <c r="T520" s="168"/>
    </row>
    <row r="521" spans="1:20" ht="15.95" customHeight="1" x14ac:dyDescent="0.25">
      <c r="A521" s="167">
        <v>13</v>
      </c>
      <c r="B521" s="168" t="s">
        <v>121</v>
      </c>
      <c r="C521" s="239">
        <f>'PUT '!C27</f>
        <v>0</v>
      </c>
      <c r="D521" s="239">
        <f>'PUT '!D27</f>
        <v>0</v>
      </c>
      <c r="E521" s="239">
        <f>'PUT '!E27</f>
        <v>0</v>
      </c>
      <c r="F521" s="239">
        <f>'PUT '!F27</f>
        <v>0</v>
      </c>
      <c r="G521" s="239">
        <f>'PUT '!G27</f>
        <v>0</v>
      </c>
      <c r="H521" s="239">
        <f>'PUT '!H27</f>
        <v>0</v>
      </c>
      <c r="I521" s="239">
        <f>'PUT '!I27</f>
        <v>0</v>
      </c>
      <c r="J521" s="239">
        <f>'PUT '!J27</f>
        <v>0</v>
      </c>
      <c r="K521" s="239">
        <f>'PUT '!K27</f>
        <v>0</v>
      </c>
      <c r="L521" s="239">
        <f>'PUT '!L27</f>
        <v>0</v>
      </c>
      <c r="M521" s="240">
        <f>'PUT '!M27</f>
        <v>0</v>
      </c>
      <c r="N521" s="239">
        <f>'PUT '!N27</f>
        <v>0</v>
      </c>
      <c r="O521" s="240">
        <f>'PUT '!O27</f>
        <v>0</v>
      </c>
      <c r="P521" s="167" t="str">
        <f>'PUT '!P27</f>
        <v>Kulit Kering</v>
      </c>
      <c r="Q521" s="167"/>
      <c r="R521" s="180">
        <f>'PUT '!R27</f>
        <v>0</v>
      </c>
      <c r="S521" s="168"/>
      <c r="T521" s="168"/>
    </row>
    <row r="522" spans="1:20" ht="15.95" customHeight="1" x14ac:dyDescent="0.25">
      <c r="A522" s="167">
        <v>14</v>
      </c>
      <c r="B522" s="168" t="s">
        <v>288</v>
      </c>
      <c r="C522" s="239">
        <f>'SINDANG BELITI ILIR'!C27</f>
        <v>0</v>
      </c>
      <c r="D522" s="239">
        <f>'SINDANG BELITI ILIR'!D27</f>
        <v>0</v>
      </c>
      <c r="E522" s="239">
        <f>'SINDANG BELITI ILIR'!E27</f>
        <v>0</v>
      </c>
      <c r="F522" s="239">
        <f>'PUT '!F27</f>
        <v>0</v>
      </c>
      <c r="G522" s="239">
        <f>'SINDANG BELITI ILIR'!G27</f>
        <v>0</v>
      </c>
      <c r="H522" s="239">
        <f>'PUT '!H27</f>
        <v>0</v>
      </c>
      <c r="I522" s="239">
        <f>'SINDANG BELITI ILIR'!I27</f>
        <v>0</v>
      </c>
      <c r="J522" s="239">
        <f>'SINDANG BELITI ILIR'!J27</f>
        <v>0</v>
      </c>
      <c r="K522" s="239">
        <f>'SINDANG BELITI ILIR'!K27</f>
        <v>0</v>
      </c>
      <c r="L522" s="239">
        <f>'SINDANG BELITI ILIR'!L27</f>
        <v>0</v>
      </c>
      <c r="M522" s="240">
        <f>'SINDANG BELITI ILIR'!M27</f>
        <v>0</v>
      </c>
      <c r="N522" s="239">
        <f>'SINDANG BELITI ILIR'!N27</f>
        <v>0</v>
      </c>
      <c r="O522" s="240">
        <f>'SINDANG BELITI ILIR'!O27</f>
        <v>0</v>
      </c>
      <c r="P522" s="167" t="str">
        <f>'SINDANG BELITI ILIR'!P27</f>
        <v>Kulit Kering</v>
      </c>
      <c r="Q522" s="167"/>
      <c r="R522" s="180">
        <f>'SINDANG BELITI ILIR'!R27</f>
        <v>0</v>
      </c>
      <c r="S522" s="168"/>
      <c r="T522" s="168"/>
    </row>
    <row r="523" spans="1:20" ht="15.95" customHeight="1" x14ac:dyDescent="0.25">
      <c r="A523" s="167">
        <v>15</v>
      </c>
      <c r="B523" s="168" t="s">
        <v>269</v>
      </c>
      <c r="C523" s="239">
        <f>'KOTA PADANG'!C27</f>
        <v>0</v>
      </c>
      <c r="D523" s="239">
        <f>'KOTA PADANG'!D27</f>
        <v>0</v>
      </c>
      <c r="E523" s="239">
        <f>'KOTA PADANG'!E27</f>
        <v>0</v>
      </c>
      <c r="F523" s="239">
        <f>'KOTA PADANG'!F27</f>
        <v>0</v>
      </c>
      <c r="G523" s="239">
        <f>'KOTA PADANG'!G27</f>
        <v>0</v>
      </c>
      <c r="H523" s="239">
        <f>'KOTA PADANG'!H27</f>
        <v>0</v>
      </c>
      <c r="I523" s="239">
        <f>'KOTA PADANG'!I27</f>
        <v>0</v>
      </c>
      <c r="J523" s="239">
        <f>'KOTA PADANG'!J27</f>
        <v>0</v>
      </c>
      <c r="K523" s="239">
        <f>'KOTA PADANG'!K27</f>
        <v>0</v>
      </c>
      <c r="L523" s="239">
        <f>'KOTA PADANG'!L27</f>
        <v>0</v>
      </c>
      <c r="M523" s="240">
        <f>'KOTA PADANG'!M27</f>
        <v>0</v>
      </c>
      <c r="N523" s="239">
        <f>'KOTA PADANG'!N27</f>
        <v>0</v>
      </c>
      <c r="O523" s="240">
        <f>'KOTA PADANG'!O27</f>
        <v>0</v>
      </c>
      <c r="P523" s="221" t="str">
        <f>'KOTA PADANG'!P27</f>
        <v>Kulit Kering</v>
      </c>
      <c r="Q523" s="221"/>
      <c r="R523" s="180">
        <f>'KOTA PADANG'!R27</f>
        <v>0</v>
      </c>
      <c r="S523" s="180"/>
      <c r="T523" s="168"/>
    </row>
    <row r="524" spans="1:20" ht="15.95" customHeight="1" x14ac:dyDescent="0.25">
      <c r="A524" s="167"/>
      <c r="B524" s="168"/>
      <c r="C524" s="239"/>
      <c r="D524" s="239"/>
      <c r="E524" s="239"/>
      <c r="F524" s="239"/>
      <c r="G524" s="239"/>
      <c r="H524" s="240"/>
      <c r="I524" s="240"/>
      <c r="J524" s="240"/>
      <c r="K524" s="240"/>
      <c r="L524" s="239"/>
      <c r="M524" s="240"/>
      <c r="N524" s="239"/>
      <c r="O524" s="240"/>
      <c r="P524" s="167"/>
      <c r="Q524" s="167"/>
      <c r="R524" s="168"/>
      <c r="S524" s="168"/>
      <c r="T524" s="168"/>
    </row>
    <row r="525" spans="1:20" ht="15.95" customHeight="1" x14ac:dyDescent="0.25">
      <c r="A525" s="167"/>
      <c r="B525" s="187" t="s">
        <v>3</v>
      </c>
      <c r="C525" s="239">
        <f>SUM(C509:C524)</f>
        <v>143.5</v>
      </c>
      <c r="D525" s="217">
        <f t="shared" ref="D525:L525" si="22">SUM(D509:D524)</f>
        <v>0</v>
      </c>
      <c r="E525" s="217">
        <f t="shared" si="22"/>
        <v>0</v>
      </c>
      <c r="F525" s="217">
        <f t="shared" si="22"/>
        <v>0</v>
      </c>
      <c r="G525" s="239">
        <f t="shared" si="22"/>
        <v>143.5</v>
      </c>
      <c r="H525" s="302">
        <f t="shared" si="22"/>
        <v>117.5</v>
      </c>
      <c r="I525" s="241">
        <f t="shared" si="22"/>
        <v>26</v>
      </c>
      <c r="J525" s="241">
        <f t="shared" si="22"/>
        <v>0</v>
      </c>
      <c r="K525" s="241">
        <f t="shared" si="22"/>
        <v>143.5</v>
      </c>
      <c r="L525" s="217">
        <f t="shared" si="22"/>
        <v>1200</v>
      </c>
      <c r="M525" s="241">
        <f>SUM(M518:M524)</f>
        <v>600</v>
      </c>
      <c r="N525" s="217">
        <f>SUM(N509:N524)</f>
        <v>2100</v>
      </c>
      <c r="O525" s="241">
        <f>SUM(O518:O524)</f>
        <v>700</v>
      </c>
      <c r="P525" s="221" t="str">
        <f>P523</f>
        <v>Kulit Kering</v>
      </c>
      <c r="Q525" s="221">
        <v>60000</v>
      </c>
      <c r="R525" s="184">
        <f>SUM(R509:R524)</f>
        <v>361</v>
      </c>
      <c r="S525" s="168"/>
      <c r="T525" s="168"/>
    </row>
    <row r="527" spans="1:20" ht="15.95" customHeight="1" x14ac:dyDescent="0.25">
      <c r="A527" s="436" t="s">
        <v>46</v>
      </c>
      <c r="B527" s="436"/>
      <c r="C527" s="436"/>
      <c r="N527" s="173"/>
    </row>
    <row r="528" spans="1:20" ht="15.95" customHeight="1" x14ac:dyDescent="0.25">
      <c r="N528" s="453" t="str">
        <f>N480</f>
        <v>Curup, 31 Desember 2023</v>
      </c>
      <c r="O528" s="453"/>
      <c r="P528" s="453"/>
      <c r="Q528" s="213"/>
    </row>
    <row r="529" spans="1:20" ht="15.95" customHeight="1" x14ac:dyDescent="0.25">
      <c r="N529" s="453" t="s">
        <v>292</v>
      </c>
      <c r="O529" s="453"/>
      <c r="P529" s="453"/>
      <c r="Q529" s="213"/>
    </row>
    <row r="533" spans="1:20" ht="15.95" customHeight="1" x14ac:dyDescent="0.25">
      <c r="N533" s="446" t="str">
        <f>N485</f>
        <v>NETI HERPITA, SP</v>
      </c>
      <c r="O533" s="446"/>
      <c r="P533" s="446"/>
      <c r="Q533" s="214"/>
    </row>
    <row r="534" spans="1:20" ht="15.95" customHeight="1" x14ac:dyDescent="0.25">
      <c r="N534" s="453" t="str">
        <f>N486</f>
        <v>NIP. 19661002 199102 2 001</v>
      </c>
      <c r="O534" s="453"/>
      <c r="P534" s="453"/>
      <c r="Q534" s="213"/>
    </row>
    <row r="535" spans="1:20" ht="15.95" customHeight="1" x14ac:dyDescent="0.25">
      <c r="N535" s="214"/>
      <c r="O535" s="214"/>
      <c r="P535" s="214"/>
      <c r="Q535" s="214"/>
    </row>
    <row r="536" spans="1:20" ht="15.95" customHeight="1" x14ac:dyDescent="0.25">
      <c r="N536" s="214"/>
      <c r="O536" s="214"/>
      <c r="P536" s="214"/>
      <c r="Q536" s="214"/>
    </row>
    <row r="537" spans="1:20" ht="15.95" customHeight="1" x14ac:dyDescent="0.25">
      <c r="N537" s="214"/>
      <c r="O537" s="214"/>
      <c r="P537" s="214"/>
      <c r="Q537" s="214"/>
    </row>
    <row r="538" spans="1:20" ht="15.95" customHeight="1" x14ac:dyDescent="0.25">
      <c r="N538" s="214"/>
      <c r="O538" s="214"/>
      <c r="P538" s="214"/>
      <c r="Q538" s="214"/>
    </row>
    <row r="539" spans="1:20" ht="15.95" customHeight="1" x14ac:dyDescent="0.25">
      <c r="N539" s="214"/>
      <c r="O539" s="214"/>
      <c r="P539" s="214"/>
      <c r="Q539" s="214"/>
    </row>
    <row r="540" spans="1:20" ht="15.95" customHeight="1" x14ac:dyDescent="0.25">
      <c r="N540" s="214"/>
      <c r="O540" s="214"/>
      <c r="P540" s="214"/>
      <c r="Q540" s="214"/>
    </row>
    <row r="541" spans="1:20" ht="15.95" customHeight="1" x14ac:dyDescent="0.25">
      <c r="A541" s="436" t="s">
        <v>332</v>
      </c>
      <c r="B541" s="436"/>
      <c r="C541" s="436"/>
      <c r="D541" s="436"/>
      <c r="E541" s="436"/>
      <c r="F541" s="436"/>
      <c r="G541" s="436"/>
      <c r="H541" s="436"/>
      <c r="I541" s="436"/>
      <c r="J541" s="436"/>
      <c r="K541" s="436"/>
      <c r="L541" s="436"/>
      <c r="M541" s="436"/>
      <c r="N541" s="436"/>
      <c r="O541" s="436"/>
      <c r="P541" s="436"/>
      <c r="Q541" s="436"/>
      <c r="R541" s="436"/>
      <c r="S541" s="436"/>
      <c r="T541" s="436"/>
    </row>
    <row r="542" spans="1:20" ht="15.95" customHeight="1" x14ac:dyDescent="0.25">
      <c r="N542" s="214"/>
      <c r="O542" s="214"/>
      <c r="P542" s="214"/>
      <c r="Q542" s="214"/>
    </row>
    <row r="543" spans="1:20" ht="15.95" customHeight="1" x14ac:dyDescent="0.25">
      <c r="A543" s="420" t="s">
        <v>93</v>
      </c>
      <c r="B543" s="420"/>
      <c r="C543" s="420"/>
      <c r="D543" s="420"/>
      <c r="E543" s="420"/>
      <c r="F543" s="420"/>
      <c r="G543" s="420"/>
      <c r="H543" s="420"/>
      <c r="I543" s="420"/>
      <c r="J543" s="420"/>
      <c r="K543" s="420"/>
      <c r="L543" s="420"/>
      <c r="M543" s="420"/>
      <c r="N543" s="420"/>
      <c r="O543" s="420"/>
      <c r="P543" s="420"/>
      <c r="Q543" s="420"/>
      <c r="R543" s="420"/>
      <c r="S543" s="420"/>
      <c r="T543" s="420"/>
    </row>
    <row r="544" spans="1:20" ht="15.95" customHeight="1" x14ac:dyDescent="0.25">
      <c r="A544" s="420" t="s">
        <v>4</v>
      </c>
      <c r="B544" s="420"/>
      <c r="C544" s="420"/>
      <c r="D544" s="420"/>
      <c r="E544" s="420"/>
      <c r="F544" s="420"/>
      <c r="G544" s="420"/>
      <c r="H544" s="420"/>
      <c r="I544" s="420"/>
      <c r="J544" s="420"/>
      <c r="K544" s="420"/>
      <c r="L544" s="420"/>
      <c r="M544" s="420"/>
      <c r="N544" s="420"/>
      <c r="O544" s="420"/>
      <c r="P544" s="420"/>
      <c r="Q544" s="420"/>
      <c r="R544" s="420"/>
      <c r="S544" s="420"/>
      <c r="T544" s="420"/>
    </row>
    <row r="545" spans="1:20" ht="15.95" customHeight="1" x14ac:dyDescent="0.25">
      <c r="N545" s="178"/>
    </row>
    <row r="546" spans="1:20" ht="15.95" customHeight="1" x14ac:dyDescent="0.3">
      <c r="A546" s="437" t="s">
        <v>5</v>
      </c>
      <c r="B546" s="437"/>
      <c r="C546" s="193" t="s">
        <v>85</v>
      </c>
      <c r="D546" s="193"/>
      <c r="L546" s="173"/>
      <c r="N546" s="173"/>
      <c r="Q546" s="246" t="s">
        <v>42</v>
      </c>
      <c r="S546" s="16" t="str">
        <f>S497</f>
        <v>: 2023</v>
      </c>
    </row>
    <row r="547" spans="1:20" ht="15.95" customHeight="1" x14ac:dyDescent="0.3">
      <c r="A547" s="436" t="s">
        <v>6</v>
      </c>
      <c r="B547" s="436"/>
      <c r="C547" s="174" t="s">
        <v>99</v>
      </c>
      <c r="Q547" s="246" t="s">
        <v>43</v>
      </c>
      <c r="S547" s="16" t="s">
        <v>45</v>
      </c>
    </row>
    <row r="548" spans="1:20" ht="15.95" customHeight="1" x14ac:dyDescent="0.3">
      <c r="A548" s="436" t="s">
        <v>7</v>
      </c>
      <c r="B548" s="436"/>
      <c r="C548" s="174" t="s">
        <v>41</v>
      </c>
      <c r="Q548" s="246" t="s">
        <v>44</v>
      </c>
      <c r="S548" s="16" t="str">
        <f>S499</f>
        <v>: IV ( Empat )</v>
      </c>
    </row>
    <row r="550" spans="1:20" ht="15.95" customHeight="1" x14ac:dyDescent="0.25">
      <c r="A550" s="449" t="s">
        <v>8</v>
      </c>
      <c r="B550" s="449" t="s">
        <v>9</v>
      </c>
      <c r="C550" s="195" t="s">
        <v>10</v>
      </c>
      <c r="D550" s="438" t="s">
        <v>15</v>
      </c>
      <c r="E550" s="439"/>
      <c r="F550" s="439"/>
      <c r="G550" s="439"/>
      <c r="H550" s="439"/>
      <c r="I550" s="439"/>
      <c r="J550" s="439"/>
      <c r="K550" s="440"/>
      <c r="L550" s="454" t="s">
        <v>28</v>
      </c>
      <c r="M550" s="455"/>
      <c r="N550" s="454" t="s">
        <v>28</v>
      </c>
      <c r="O550" s="455"/>
      <c r="P550" s="195"/>
      <c r="Q550" s="382"/>
      <c r="R550" s="441" t="s">
        <v>35</v>
      </c>
      <c r="S550" s="447"/>
      <c r="T550" s="449" t="s">
        <v>39</v>
      </c>
    </row>
    <row r="551" spans="1:20" ht="15.95" customHeight="1" x14ac:dyDescent="0.3">
      <c r="A551" s="450"/>
      <c r="B551" s="450"/>
      <c r="C551" s="196" t="s">
        <v>11</v>
      </c>
      <c r="D551" s="441" t="s">
        <v>16</v>
      </c>
      <c r="E551" s="439"/>
      <c r="F551" s="439"/>
      <c r="G551" s="440"/>
      <c r="H551" s="438" t="s">
        <v>23</v>
      </c>
      <c r="I551" s="439"/>
      <c r="J551" s="439"/>
      <c r="K551" s="440"/>
      <c r="L551" s="442" t="s">
        <v>29</v>
      </c>
      <c r="M551" s="443"/>
      <c r="N551" s="442" t="s">
        <v>29</v>
      </c>
      <c r="O551" s="443"/>
      <c r="P551" s="196"/>
      <c r="Q551" s="26" t="s">
        <v>416</v>
      </c>
      <c r="R551" s="444" t="s">
        <v>36</v>
      </c>
      <c r="S551" s="445"/>
      <c r="T551" s="450"/>
    </row>
    <row r="552" spans="1:20" ht="15.95" customHeight="1" x14ac:dyDescent="0.3">
      <c r="A552" s="450"/>
      <c r="B552" s="450"/>
      <c r="C552" s="197" t="s">
        <v>12</v>
      </c>
      <c r="D552" s="198"/>
      <c r="E552" s="199"/>
      <c r="F552" s="198"/>
      <c r="G552" s="198"/>
      <c r="H552" s="198"/>
      <c r="I552" s="198"/>
      <c r="J552" s="198"/>
      <c r="K552" s="198"/>
      <c r="L552" s="441" t="s">
        <v>30</v>
      </c>
      <c r="M552" s="447"/>
      <c r="N552" s="441" t="s">
        <v>30</v>
      </c>
      <c r="O552" s="447"/>
      <c r="P552" s="196" t="s">
        <v>34</v>
      </c>
      <c r="Q552" s="24" t="s">
        <v>417</v>
      </c>
      <c r="R552" s="195"/>
      <c r="S552" s="195"/>
      <c r="T552" s="450"/>
    </row>
    <row r="553" spans="1:20" ht="15.95" customHeight="1" x14ac:dyDescent="0.3">
      <c r="A553" s="450"/>
      <c r="B553" s="450"/>
      <c r="C553" s="197" t="s">
        <v>13</v>
      </c>
      <c r="D553" s="196" t="s">
        <v>17</v>
      </c>
      <c r="E553" s="200" t="s">
        <v>17</v>
      </c>
      <c r="F553" s="196" t="s">
        <v>20</v>
      </c>
      <c r="G553" s="196" t="s">
        <v>22</v>
      </c>
      <c r="H553" s="196" t="s">
        <v>24</v>
      </c>
      <c r="I553" s="196" t="s">
        <v>25</v>
      </c>
      <c r="J553" s="196" t="s">
        <v>26</v>
      </c>
      <c r="K553" s="196" t="s">
        <v>22</v>
      </c>
      <c r="L553" s="444" t="s">
        <v>14</v>
      </c>
      <c r="M553" s="445"/>
      <c r="N553" s="444" t="s">
        <v>33</v>
      </c>
      <c r="O553" s="445"/>
      <c r="P553" s="196" t="s">
        <v>28</v>
      </c>
      <c r="Q553" s="24" t="s">
        <v>418</v>
      </c>
      <c r="R553" s="196" t="s">
        <v>37</v>
      </c>
      <c r="S553" s="196" t="s">
        <v>38</v>
      </c>
      <c r="T553" s="450"/>
    </row>
    <row r="554" spans="1:20" ht="15.95" customHeight="1" x14ac:dyDescent="0.25">
      <c r="A554" s="450"/>
      <c r="B554" s="450"/>
      <c r="C554" s="197" t="s">
        <v>14</v>
      </c>
      <c r="D554" s="196" t="s">
        <v>18</v>
      </c>
      <c r="E554" s="200" t="s">
        <v>19</v>
      </c>
      <c r="F554" s="196" t="s">
        <v>21</v>
      </c>
      <c r="G554" s="196"/>
      <c r="H554" s="196"/>
      <c r="I554" s="196"/>
      <c r="J554" s="196" t="s">
        <v>27</v>
      </c>
      <c r="K554" s="196"/>
      <c r="L554" s="195" t="s">
        <v>22</v>
      </c>
      <c r="M554" s="203" t="s">
        <v>31</v>
      </c>
      <c r="N554" s="195" t="s">
        <v>22</v>
      </c>
      <c r="O554" s="203" t="s">
        <v>31</v>
      </c>
      <c r="P554" s="196"/>
      <c r="Q554" s="196"/>
      <c r="R554" s="204"/>
      <c r="S554" s="204"/>
      <c r="T554" s="450"/>
    </row>
    <row r="555" spans="1:20" ht="15.95" customHeight="1" x14ac:dyDescent="0.25">
      <c r="A555" s="451"/>
      <c r="B555" s="451"/>
      <c r="C555" s="166"/>
      <c r="D555" s="205"/>
      <c r="E555" s="206"/>
      <c r="F555" s="205"/>
      <c r="G555" s="205"/>
      <c r="H555" s="205"/>
      <c r="I555" s="205"/>
      <c r="J555" s="205"/>
      <c r="K555" s="205"/>
      <c r="L555" s="207" t="s">
        <v>29</v>
      </c>
      <c r="M555" s="208" t="s">
        <v>32</v>
      </c>
      <c r="N555" s="207" t="s">
        <v>29</v>
      </c>
      <c r="O555" s="208" t="s">
        <v>32</v>
      </c>
      <c r="P555" s="209"/>
      <c r="Q555" s="209"/>
      <c r="R555" s="205"/>
      <c r="S555" s="205"/>
      <c r="T555" s="451"/>
    </row>
    <row r="556" spans="1:20" ht="15.95" customHeight="1" x14ac:dyDescent="0.25">
      <c r="A556" s="167">
        <v>1</v>
      </c>
      <c r="B556" s="167">
        <v>2</v>
      </c>
      <c r="C556" s="167">
        <v>3</v>
      </c>
      <c r="D556" s="167">
        <v>4</v>
      </c>
      <c r="E556" s="167">
        <v>5</v>
      </c>
      <c r="F556" s="167">
        <v>6</v>
      </c>
      <c r="G556" s="167" t="s">
        <v>0</v>
      </c>
      <c r="H556" s="167">
        <v>8</v>
      </c>
      <c r="I556" s="167">
        <v>9</v>
      </c>
      <c r="J556" s="167">
        <v>10</v>
      </c>
      <c r="K556" s="167" t="s">
        <v>1</v>
      </c>
      <c r="L556" s="167">
        <v>12</v>
      </c>
      <c r="M556" s="210">
        <v>13</v>
      </c>
      <c r="N556" s="167">
        <v>14</v>
      </c>
      <c r="O556" s="210">
        <v>15</v>
      </c>
      <c r="P556" s="167">
        <v>16</v>
      </c>
      <c r="Q556" s="167">
        <v>17</v>
      </c>
      <c r="R556" s="167">
        <v>18</v>
      </c>
      <c r="S556" s="167">
        <v>19</v>
      </c>
      <c r="T556" s="167">
        <v>20</v>
      </c>
    </row>
    <row r="557" spans="1:20" ht="15.95" customHeight="1" x14ac:dyDescent="0.25">
      <c r="A557" s="167"/>
      <c r="B557" s="168"/>
      <c r="C557" s="168"/>
      <c r="D557" s="168"/>
      <c r="E557" s="168"/>
      <c r="F557" s="168"/>
      <c r="G557" s="168"/>
      <c r="H557" s="168"/>
      <c r="I557" s="168"/>
      <c r="J557" s="168"/>
      <c r="K557" s="168"/>
      <c r="L557" s="168"/>
      <c r="M557" s="184"/>
      <c r="N557" s="168"/>
      <c r="O557" s="176"/>
      <c r="P557" s="167"/>
      <c r="Q557" s="167"/>
      <c r="R557" s="168"/>
      <c r="S557" s="168"/>
      <c r="T557" s="168"/>
    </row>
    <row r="558" spans="1:20" ht="15.95" customHeight="1" x14ac:dyDescent="0.25">
      <c r="A558" s="167">
        <v>1</v>
      </c>
      <c r="B558" s="168" t="s">
        <v>109</v>
      </c>
      <c r="C558" s="239">
        <f>CURUP!C28</f>
        <v>0</v>
      </c>
      <c r="D558" s="239">
        <f>CURUP!D28</f>
        <v>0</v>
      </c>
      <c r="E558" s="239">
        <f>CURUP!E28</f>
        <v>0</v>
      </c>
      <c r="F558" s="239">
        <f>-CURUP!F28</f>
        <v>0</v>
      </c>
      <c r="G558" s="239">
        <f>CURUP!G28</f>
        <v>0</v>
      </c>
      <c r="H558" s="239">
        <f>CURUP!H28</f>
        <v>0</v>
      </c>
      <c r="I558" s="239">
        <f>CURUP!I28</f>
        <v>0</v>
      </c>
      <c r="J558" s="239">
        <f>CURUP!J28</f>
        <v>0</v>
      </c>
      <c r="K558" s="239">
        <f>CURUP!K28</f>
        <v>0</v>
      </c>
      <c r="L558" s="239">
        <f>CURUP!L28</f>
        <v>0</v>
      </c>
      <c r="M558" s="240">
        <f>CURUP!M28</f>
        <v>0</v>
      </c>
      <c r="N558" s="239">
        <f>CURUP!N28</f>
        <v>0</v>
      </c>
      <c r="O558" s="240">
        <f>CURUP!O28</f>
        <v>0</v>
      </c>
      <c r="P558" s="287" t="str">
        <f>CURUP!P28</f>
        <v>Biji Kering</v>
      </c>
      <c r="Q558" s="287"/>
      <c r="R558" s="239">
        <f>CURUP!R28</f>
        <v>0</v>
      </c>
      <c r="S558" s="216"/>
      <c r="T558" s="168"/>
    </row>
    <row r="559" spans="1:20" ht="15.95" customHeight="1" x14ac:dyDescent="0.25">
      <c r="A559" s="167">
        <v>2</v>
      </c>
      <c r="B559" s="168" t="s">
        <v>110</v>
      </c>
      <c r="C559" s="217">
        <f>'CURUP SELATAN'!C28</f>
        <v>10</v>
      </c>
      <c r="D559" s="239">
        <f>'CURUP SELATAN'!D28</f>
        <v>0</v>
      </c>
      <c r="E559" s="239">
        <f>'CURUP SELATAN'!E28</f>
        <v>0</v>
      </c>
      <c r="F559" s="239">
        <f>'CURUP SELATAN'!F28</f>
        <v>0</v>
      </c>
      <c r="G559" s="217">
        <f>'CURUP SELATAN'!G28</f>
        <v>10</v>
      </c>
      <c r="H559" s="239">
        <f>'CURUP SELATAN'!H28</f>
        <v>2.5</v>
      </c>
      <c r="I559" s="239">
        <f>'CURUP SELATAN'!I28</f>
        <v>6.5</v>
      </c>
      <c r="J559" s="217">
        <f>'CURUP SELATAN'!J28</f>
        <v>1</v>
      </c>
      <c r="K559" s="217">
        <f>'CURUP SELATAN'!K28</f>
        <v>10</v>
      </c>
      <c r="L559" s="217">
        <f>'CURUP SELATAN'!L28</f>
        <v>2240</v>
      </c>
      <c r="M559" s="241">
        <f>'CURUP SELATAN'!M28</f>
        <v>345</v>
      </c>
      <c r="N559" s="217">
        <f>'CURUP SELATAN'!N28</f>
        <v>2240</v>
      </c>
      <c r="O559" s="241">
        <f>'CURUP SELATAN'!O28</f>
        <v>345</v>
      </c>
      <c r="P559" s="242" t="str">
        <f>'CURUP SELATAN'!P28</f>
        <v>Biji Kering</v>
      </c>
      <c r="Q559" s="401">
        <f>'CURUP SELATAN'!Q28</f>
        <v>8000</v>
      </c>
      <c r="R559" s="235">
        <f>'CURUP SELATAN'!R28</f>
        <v>36</v>
      </c>
      <c r="S559" s="216"/>
      <c r="T559" s="168"/>
    </row>
    <row r="560" spans="1:20" ht="15.95" customHeight="1" x14ac:dyDescent="0.25">
      <c r="A560" s="167">
        <v>3</v>
      </c>
      <c r="B560" s="168" t="s">
        <v>111</v>
      </c>
      <c r="C560" s="217">
        <f>'CURUP UTARA'!C28</f>
        <v>9</v>
      </c>
      <c r="D560" s="217">
        <f>'CURUP UTARA'!D28</f>
        <v>0</v>
      </c>
      <c r="E560" s="217">
        <f>'CURUP UTARA'!E28</f>
        <v>0</v>
      </c>
      <c r="F560" s="217">
        <f>'CURUP UTARA'!F28</f>
        <v>0</v>
      </c>
      <c r="G560" s="217">
        <f>'CURUP UTARA'!G28</f>
        <v>9</v>
      </c>
      <c r="H560" s="217">
        <f>'CURUP UTARA'!H28</f>
        <v>3</v>
      </c>
      <c r="I560" s="217">
        <f>'CURUP UTARA'!I28</f>
        <v>5.5</v>
      </c>
      <c r="J560" s="217">
        <f>'CURUP UTARA'!J28</f>
        <v>0.5</v>
      </c>
      <c r="K560" s="217">
        <f>'CURUP UTARA'!K28</f>
        <v>9</v>
      </c>
      <c r="L560" s="217">
        <f>'CURUP UTARA'!L28</f>
        <v>1770</v>
      </c>
      <c r="M560" s="241">
        <f>'CURUP UTARA'!M28</f>
        <v>325</v>
      </c>
      <c r="N560" s="217">
        <f>'CURUP UTARA'!N28</f>
        <v>1770</v>
      </c>
      <c r="O560" s="241">
        <f>'CURUP UTARA'!O28</f>
        <v>325</v>
      </c>
      <c r="P560" s="167" t="str">
        <f>'CURUP UTARA'!P28</f>
        <v>Biji Kering</v>
      </c>
      <c r="Q560" s="167">
        <f>'CURUP UTARA'!Q28</f>
        <v>8000</v>
      </c>
      <c r="R560" s="235">
        <f>'CURUP UTARA'!R28</f>
        <v>8</v>
      </c>
      <c r="S560" s="216"/>
      <c r="T560" s="168"/>
    </row>
    <row r="561" spans="1:20" ht="15.95" customHeight="1" x14ac:dyDescent="0.25">
      <c r="A561" s="167">
        <v>4</v>
      </c>
      <c r="B561" s="168" t="s">
        <v>112</v>
      </c>
      <c r="C561" s="217">
        <f>'CURUP TIMUR'!C28</f>
        <v>3</v>
      </c>
      <c r="D561" s="217">
        <f>'CURUP TIMUR'!D28</f>
        <v>0</v>
      </c>
      <c r="E561" s="217">
        <f>'CURUP TIMUR'!E28</f>
        <v>0</v>
      </c>
      <c r="F561" s="217">
        <f>'CURUP TIMUR'!F28</f>
        <v>0</v>
      </c>
      <c r="G561" s="217">
        <f>'CURUP TIMUR'!G28</f>
        <v>3</v>
      </c>
      <c r="H561" s="217">
        <f>'CURUP TIMUR'!H28</f>
        <v>1</v>
      </c>
      <c r="I561" s="217">
        <f>'CURUP TIMUR'!I28</f>
        <v>2</v>
      </c>
      <c r="J561" s="217">
        <f>'CURUP TIMUR'!J28</f>
        <v>0</v>
      </c>
      <c r="K561" s="217">
        <f>'CURUP TIMUR'!K28</f>
        <v>3</v>
      </c>
      <c r="L561" s="217">
        <f>'CURUP TIMUR'!L28</f>
        <v>700</v>
      </c>
      <c r="M561" s="241">
        <f>'CURUP TIMUR'!M28</f>
        <v>350</v>
      </c>
      <c r="N561" s="217">
        <f>'CURUP TIMUR'!N28</f>
        <v>700</v>
      </c>
      <c r="O561" s="241">
        <f>'CURUP TIMUR'!O28</f>
        <v>350</v>
      </c>
      <c r="P561" s="167" t="str">
        <f>'CURUP TIMUR'!P28</f>
        <v>Biji Kering</v>
      </c>
      <c r="Q561" s="167">
        <f>'CURUP TIMUR'!Q28</f>
        <v>8000</v>
      </c>
      <c r="R561" s="235">
        <f>'CURUP TIMUR'!R28</f>
        <v>21</v>
      </c>
      <c r="S561" s="216"/>
      <c r="T561" s="168"/>
    </row>
    <row r="562" spans="1:20" ht="15.95" customHeight="1" x14ac:dyDescent="0.25">
      <c r="A562" s="167">
        <v>5</v>
      </c>
      <c r="B562" s="168" t="s">
        <v>113</v>
      </c>
      <c r="C562" s="239">
        <f>'CURUP TENGAH'!C28</f>
        <v>0</v>
      </c>
      <c r="D562" s="239">
        <f>'CURUP TENGAH'!D28</f>
        <v>0</v>
      </c>
      <c r="E562" s="239">
        <f>'CURUP TENGAH'!E28</f>
        <v>0</v>
      </c>
      <c r="F562" s="239">
        <f>'CURUP TENGAH'!F28</f>
        <v>0</v>
      </c>
      <c r="G562" s="239">
        <f>'CURUP TENGAH'!G28</f>
        <v>0</v>
      </c>
      <c r="H562" s="239">
        <f>'CURUP TENGAH'!H28</f>
        <v>0</v>
      </c>
      <c r="I562" s="239">
        <f>'CURUP TENGAH'!I28</f>
        <v>0</v>
      </c>
      <c r="J562" s="239">
        <f>'CURUP TENGAH'!J28</f>
        <v>0</v>
      </c>
      <c r="K562" s="239">
        <f>'CURUP TENGAH'!K28</f>
        <v>0</v>
      </c>
      <c r="L562" s="239">
        <f>'CURUP TENGAH'!L28</f>
        <v>0</v>
      </c>
      <c r="M562" s="240">
        <f>'CURUP TENGAH'!M28</f>
        <v>0</v>
      </c>
      <c r="N562" s="239">
        <f>'CURUP TENGAH'!N28</f>
        <v>0</v>
      </c>
      <c r="O562" s="240">
        <f>'CURUP TENGAH'!O28</f>
        <v>0</v>
      </c>
      <c r="P562" s="167" t="str">
        <f>'CURUP TENGAH'!P28</f>
        <v>Biji Kering</v>
      </c>
      <c r="Q562" s="167"/>
      <c r="R562" s="180">
        <f>'CURUP TENGAH'!R28</f>
        <v>0</v>
      </c>
      <c r="S562" s="216"/>
      <c r="T562" s="168"/>
    </row>
    <row r="563" spans="1:20" ht="15.95" customHeight="1" x14ac:dyDescent="0.25">
      <c r="A563" s="167">
        <v>6</v>
      </c>
      <c r="B563" s="168" t="s">
        <v>114</v>
      </c>
      <c r="C563" s="239">
        <f>'SELUPU REJANG'!C28</f>
        <v>0</v>
      </c>
      <c r="D563" s="239">
        <f>'SELUPU REJANG'!D28</f>
        <v>0</v>
      </c>
      <c r="E563" s="239">
        <f>'SELUPU REJANG'!E28</f>
        <v>0</v>
      </c>
      <c r="F563" s="239">
        <f>'SELUPU REJANG'!F28</f>
        <v>0</v>
      </c>
      <c r="G563" s="239">
        <f>'SELUPU REJANG'!G28</f>
        <v>0</v>
      </c>
      <c r="H563" s="239">
        <f>'SELUPU REJANG'!H28</f>
        <v>0</v>
      </c>
      <c r="I563" s="239">
        <f>'SELUPU REJANG'!I28</f>
        <v>0</v>
      </c>
      <c r="J563" s="239">
        <f>'SELUPU REJANG'!J28</f>
        <v>0</v>
      </c>
      <c r="K563" s="239">
        <f>'SELUPU REJANG'!K28</f>
        <v>0</v>
      </c>
      <c r="L563" s="239">
        <f>'SELUPU REJANG'!L28</f>
        <v>0</v>
      </c>
      <c r="M563" s="240">
        <f>'SELUPU REJANG'!M28</f>
        <v>0</v>
      </c>
      <c r="N563" s="239">
        <f>'SELUPU REJANG'!N28</f>
        <v>0</v>
      </c>
      <c r="O563" s="240">
        <f>'SELUPU REJANG'!O28</f>
        <v>0</v>
      </c>
      <c r="P563" s="167" t="str">
        <f>'SELUPU REJANG'!P28</f>
        <v>Biji Kering</v>
      </c>
      <c r="Q563" s="167"/>
      <c r="R563" s="180">
        <f>'SELUPU REJANG'!R28</f>
        <v>0</v>
      </c>
      <c r="S563" s="216"/>
      <c r="T563" s="168"/>
    </row>
    <row r="564" spans="1:20" ht="15.95" customHeight="1" x14ac:dyDescent="0.25">
      <c r="A564" s="167">
        <v>7</v>
      </c>
      <c r="B564" s="168" t="s">
        <v>115</v>
      </c>
      <c r="C564" s="217">
        <f>'BERMANI ULU'!C28</f>
        <v>4</v>
      </c>
      <c r="D564" s="217">
        <f>'BERMANI ULU'!D28</f>
        <v>0</v>
      </c>
      <c r="E564" s="217">
        <f>'BERMANI ULU'!E28</f>
        <v>0</v>
      </c>
      <c r="F564" s="217">
        <f>'BERMANI ULU'!F28</f>
        <v>0</v>
      </c>
      <c r="G564" s="217">
        <f>'BERMANI ULU'!G28</f>
        <v>4</v>
      </c>
      <c r="H564" s="217">
        <f>'BERMANI ULU'!H28</f>
        <v>4</v>
      </c>
      <c r="I564" s="217">
        <f>'BERMANI ULU'!I28</f>
        <v>0</v>
      </c>
      <c r="J564" s="217">
        <f>'BERMANI ULU'!J28</f>
        <v>0</v>
      </c>
      <c r="K564" s="217">
        <f>'BERMANI ULU'!K28</f>
        <v>4</v>
      </c>
      <c r="L564" s="217">
        <f>'BERMANI ULU'!L28</f>
        <v>0</v>
      </c>
      <c r="M564" s="241">
        <f>'BERMANI ULU'!M28</f>
        <v>0</v>
      </c>
      <c r="N564" s="217">
        <f>'BERMANI ULU'!N27</f>
        <v>0</v>
      </c>
      <c r="O564" s="241">
        <f>'BERMANI ULU'!O28</f>
        <v>0</v>
      </c>
      <c r="P564" s="244" t="str">
        <f>'BERMANI ULU'!P28</f>
        <v>Biji Kering</v>
      </c>
      <c r="Q564" s="244"/>
      <c r="R564" s="235">
        <f>'BERMANI ULU'!R28</f>
        <v>2</v>
      </c>
      <c r="S564" s="216"/>
      <c r="T564" s="168"/>
    </row>
    <row r="565" spans="1:20" ht="15.95" customHeight="1" x14ac:dyDescent="0.25">
      <c r="A565" s="167">
        <v>8</v>
      </c>
      <c r="B565" s="168" t="s">
        <v>116</v>
      </c>
      <c r="C565" s="239">
        <f>BUR!C28</f>
        <v>0</v>
      </c>
      <c r="D565" s="239">
        <f>BUR!D28</f>
        <v>0</v>
      </c>
      <c r="E565" s="239">
        <f>BUR!E28</f>
        <v>0</v>
      </c>
      <c r="F565" s="239">
        <f>BUR!F28</f>
        <v>0</v>
      </c>
      <c r="G565" s="239">
        <f>BUR!G28</f>
        <v>0</v>
      </c>
      <c r="H565" s="239">
        <f>BUR!H28</f>
        <v>0</v>
      </c>
      <c r="I565" s="239">
        <f>BUR!I28</f>
        <v>0</v>
      </c>
      <c r="J565" s="239">
        <f>BUR!J28</f>
        <v>0</v>
      </c>
      <c r="K565" s="239">
        <f>BUR!K28</f>
        <v>0</v>
      </c>
      <c r="L565" s="239">
        <f>BUR!L28</f>
        <v>0</v>
      </c>
      <c r="M565" s="240">
        <f>BUR!M28</f>
        <v>0</v>
      </c>
      <c r="N565" s="239">
        <f>BUR!N28</f>
        <v>0</v>
      </c>
      <c r="O565" s="240">
        <f>BUR!O28</f>
        <v>0</v>
      </c>
      <c r="P565" s="167" t="str">
        <f>BUR!P28</f>
        <v>Biji Kering</v>
      </c>
      <c r="Q565" s="167"/>
      <c r="R565" s="180">
        <f>BUR!R28</f>
        <v>0</v>
      </c>
      <c r="S565" s="216"/>
      <c r="T565" s="168"/>
    </row>
    <row r="566" spans="1:20" ht="15.95" customHeight="1" x14ac:dyDescent="0.25">
      <c r="A566" s="167">
        <v>9</v>
      </c>
      <c r="B566" s="168" t="s">
        <v>117</v>
      </c>
      <c r="C566" s="239">
        <f>'SINDANG KELINGI'!C28</f>
        <v>0</v>
      </c>
      <c r="D566" s="239">
        <f>'SINDANG KELINGI'!D28</f>
        <v>0</v>
      </c>
      <c r="E566" s="239">
        <f>'SINDANG KELINGI'!E28</f>
        <v>0</v>
      </c>
      <c r="F566" s="239">
        <f>'SINDANG KELINGI'!F28</f>
        <v>0</v>
      </c>
      <c r="G566" s="239">
        <f>'SINDANG KELINGI'!G28</f>
        <v>0</v>
      </c>
      <c r="H566" s="239">
        <f>'SINDANG KELINGI'!H28</f>
        <v>0</v>
      </c>
      <c r="I566" s="239">
        <f>'SINDANG KELINGI'!I28</f>
        <v>0</v>
      </c>
      <c r="J566" s="239">
        <f>'SINDANG KELINGI'!J28</f>
        <v>0</v>
      </c>
      <c r="K566" s="239">
        <f>'SINDANG KELINGI'!K28</f>
        <v>0</v>
      </c>
      <c r="L566" s="239">
        <f>'SINDANG KELINGI'!L28</f>
        <v>0</v>
      </c>
      <c r="M566" s="240">
        <f>'SINDANG KELINGI'!M28</f>
        <v>0</v>
      </c>
      <c r="N566" s="239">
        <f>'SINDANG KELINGI'!N28</f>
        <v>0</v>
      </c>
      <c r="O566" s="240">
        <f>'SINDANG KELINGI'!O28</f>
        <v>0</v>
      </c>
      <c r="P566" s="167" t="str">
        <f>'SINDANG KELINGI'!P28</f>
        <v>Biji Kering</v>
      </c>
      <c r="Q566" s="167"/>
      <c r="R566" s="180">
        <f>'SINDANG KELINGI'!R28</f>
        <v>0</v>
      </c>
      <c r="S566" s="216"/>
      <c r="T566" s="168"/>
    </row>
    <row r="567" spans="1:20" ht="15.95" customHeight="1" x14ac:dyDescent="0.25">
      <c r="A567" s="167">
        <v>10</v>
      </c>
      <c r="B567" s="168" t="s">
        <v>118</v>
      </c>
      <c r="C567" s="217">
        <f>'SINDANG DATARAN '!C28</f>
        <v>4</v>
      </c>
      <c r="D567" s="217">
        <f>'SINDANG DATARAN '!D28</f>
        <v>0</v>
      </c>
      <c r="E567" s="217">
        <f>'SINDANG DATARAN '!E28</f>
        <v>0</v>
      </c>
      <c r="F567" s="217">
        <f>'SINDANG DATARAN '!F28</f>
        <v>0</v>
      </c>
      <c r="G567" s="217">
        <f>'SINDANG DATARAN '!G28</f>
        <v>4</v>
      </c>
      <c r="H567" s="217">
        <f>'SINDANG DATARAN '!H28</f>
        <v>0</v>
      </c>
      <c r="I567" s="217">
        <f>'SINDANG DATARAN '!I28</f>
        <v>1</v>
      </c>
      <c r="J567" s="217">
        <f>'SINDANG DATARAN '!J28</f>
        <v>3</v>
      </c>
      <c r="K567" s="217">
        <f>'SINDANG DATARAN '!K28</f>
        <v>4</v>
      </c>
      <c r="L567" s="217">
        <f>'SINDANG DATARAN '!L28</f>
        <v>360</v>
      </c>
      <c r="M567" s="241">
        <f>'SINDANG DATARAN '!M28</f>
        <v>360</v>
      </c>
      <c r="N567" s="217">
        <f>'SINDANG DATARAN '!N28</f>
        <v>360</v>
      </c>
      <c r="O567" s="241">
        <f>'SINDANG DATARAN '!O28</f>
        <v>360</v>
      </c>
      <c r="P567" s="167" t="str">
        <f>'SINDANG DATARAN '!P28</f>
        <v>Biji Kering</v>
      </c>
      <c r="Q567" s="167">
        <f>'SINDANG DATARAN '!Q28</f>
        <v>8000</v>
      </c>
      <c r="R567" s="235">
        <f>'SINDANG DATARAN '!R28</f>
        <v>70</v>
      </c>
      <c r="S567" s="216"/>
      <c r="T567" s="168"/>
    </row>
    <row r="568" spans="1:20" ht="15.95" customHeight="1" x14ac:dyDescent="0.25">
      <c r="A568" s="167">
        <v>11</v>
      </c>
      <c r="B568" s="168" t="s">
        <v>119</v>
      </c>
      <c r="C568" s="243">
        <f>'SINDANG BELITI ULU'!C28</f>
        <v>16.5</v>
      </c>
      <c r="D568" s="243">
        <f>'SINDANG BELITI ULU'!D28</f>
        <v>0</v>
      </c>
      <c r="E568" s="243">
        <f>'SINDANG BELITI ULU'!E28</f>
        <v>0</v>
      </c>
      <c r="F568" s="243">
        <f>'SINDANG BELITI ULU'!F28</f>
        <v>0</v>
      </c>
      <c r="G568" s="243">
        <f>'SINDANG BELITI ULU'!G28</f>
        <v>16.5</v>
      </c>
      <c r="H568" s="217">
        <f>'SINDANG BELITI ULU'!H28</f>
        <v>3</v>
      </c>
      <c r="I568" s="243">
        <f>'SINDANG BELITI ULU'!I28</f>
        <v>13</v>
      </c>
      <c r="J568" s="243">
        <f>'SINDANG BELITI ULU'!J28</f>
        <v>0.5</v>
      </c>
      <c r="K568" s="243">
        <f>'SINDANG BELITI ULU'!K28</f>
        <v>16.5</v>
      </c>
      <c r="L568" s="217">
        <f>'SINDANG BELITI ULU'!L28</f>
        <v>4653</v>
      </c>
      <c r="M568" s="241">
        <f>'SINDANG BELITI ULU'!M28</f>
        <v>356.25</v>
      </c>
      <c r="N568" s="217">
        <f>'SINDANG BELITI ULU'!N28</f>
        <v>4680</v>
      </c>
      <c r="O568" s="241">
        <f>'SINDANG BELITI ULU'!O28</f>
        <v>360</v>
      </c>
      <c r="P568" s="167" t="str">
        <f>'SINDANG BELITI ULU'!P28</f>
        <v>Biji Kering</v>
      </c>
      <c r="Q568" s="167">
        <f>'SINDANG BELITI ULU'!Q28</f>
        <v>8000</v>
      </c>
      <c r="R568" s="235">
        <f>'SINDANG BELITI ULU'!R28</f>
        <v>65</v>
      </c>
      <c r="S568" s="216"/>
      <c r="T568" s="168"/>
    </row>
    <row r="569" spans="1:20" ht="15.95" customHeight="1" x14ac:dyDescent="0.25">
      <c r="A569" s="167">
        <v>12</v>
      </c>
      <c r="B569" s="168" t="s">
        <v>120</v>
      </c>
      <c r="C569" s="239">
        <f>BINDURIANG!C28</f>
        <v>14.5</v>
      </c>
      <c r="D569" s="239">
        <f>BINDURIANG!D28</f>
        <v>0</v>
      </c>
      <c r="E569" s="239">
        <f>BINDURIANG!E28</f>
        <v>0</v>
      </c>
      <c r="F569" s="239">
        <f>BINDURIANG!F28</f>
        <v>0</v>
      </c>
      <c r="G569" s="239">
        <f>BINDURIANG!G28</f>
        <v>14.5</v>
      </c>
      <c r="H569" s="239">
        <f>BINDURIANG!H28</f>
        <v>3.5</v>
      </c>
      <c r="I569" s="239">
        <f>BINDURIANG!I28</f>
        <v>10.5</v>
      </c>
      <c r="J569" s="239">
        <f>BINDURIANG!J28</f>
        <v>0.5</v>
      </c>
      <c r="K569" s="239">
        <f>BINDURIANG!K28</f>
        <v>14.5</v>
      </c>
      <c r="L569" s="217">
        <f>BINDURIANG!L28</f>
        <v>3665</v>
      </c>
      <c r="M569" s="241">
        <f>BINDURIANG!M28</f>
        <v>342</v>
      </c>
      <c r="N569" s="217">
        <f>BINDURIANG!N28</f>
        <v>3665</v>
      </c>
      <c r="O569" s="241">
        <f>BINDURIANG!O28</f>
        <v>342</v>
      </c>
      <c r="P569" s="167" t="str">
        <f>BINDURIANG!P28</f>
        <v>Biji Kering</v>
      </c>
      <c r="Q569" s="167">
        <f>BINDURIANG!Q28</f>
        <v>8000</v>
      </c>
      <c r="R569" s="235">
        <f>BINDURIANG!R28</f>
        <v>70</v>
      </c>
      <c r="S569" s="216"/>
      <c r="T569" s="168"/>
    </row>
    <row r="570" spans="1:20" ht="15.95" customHeight="1" x14ac:dyDescent="0.25">
      <c r="A570" s="167">
        <v>13</v>
      </c>
      <c r="B570" s="168" t="s">
        <v>121</v>
      </c>
      <c r="C570" s="217">
        <f>'PUT '!C28</f>
        <v>39</v>
      </c>
      <c r="D570" s="217">
        <f>'PUT '!D28</f>
        <v>0</v>
      </c>
      <c r="E570" s="217">
        <f>'PUT '!E28</f>
        <v>0</v>
      </c>
      <c r="F570" s="217">
        <f>'PUT '!F28</f>
        <v>0</v>
      </c>
      <c r="G570" s="217">
        <f>'PUT '!G28</f>
        <v>39</v>
      </c>
      <c r="H570" s="217">
        <f>'PUT '!H28</f>
        <v>0</v>
      </c>
      <c r="I570" s="243">
        <f>'PUT '!I28</f>
        <v>38.5</v>
      </c>
      <c r="J570" s="243">
        <f>'PUT '!J28</f>
        <v>0.5</v>
      </c>
      <c r="K570" s="217">
        <f>'PUT '!K28</f>
        <v>39</v>
      </c>
      <c r="L570" s="217">
        <f>'PUT '!L28</f>
        <v>13280</v>
      </c>
      <c r="M570" s="241">
        <f>'PUT '!M28</f>
        <v>344.66666666666669</v>
      </c>
      <c r="N570" s="217">
        <f>'PUT '!N28</f>
        <v>13280</v>
      </c>
      <c r="O570" s="241">
        <f>'PUT '!O28</f>
        <v>344.66666666666669</v>
      </c>
      <c r="P570" s="167" t="str">
        <f>'PUT '!P28</f>
        <v>Biji Kering</v>
      </c>
      <c r="Q570" s="401">
        <f>'PUT '!Q28</f>
        <v>8000</v>
      </c>
      <c r="R570" s="235">
        <f>'PUT '!R28</f>
        <v>191</v>
      </c>
      <c r="S570" s="216"/>
      <c r="T570" s="168"/>
    </row>
    <row r="571" spans="1:20" ht="15.95" customHeight="1" x14ac:dyDescent="0.25">
      <c r="A571" s="167">
        <v>14</v>
      </c>
      <c r="B571" s="168" t="s">
        <v>288</v>
      </c>
      <c r="C571" s="217">
        <f>'SINDANG BELITI ILIR'!C28</f>
        <v>38</v>
      </c>
      <c r="D571" s="217">
        <f>'SINDANG BELITI ILIR'!D28</f>
        <v>0</v>
      </c>
      <c r="E571" s="217">
        <f>'SINDANG BELITI ILIR'!E28</f>
        <v>0</v>
      </c>
      <c r="F571" s="217">
        <f>'SINDANG BELITI ILIR'!F28</f>
        <v>0</v>
      </c>
      <c r="G571" s="217">
        <f>'SINDANG BELITI ILIR'!G28</f>
        <v>38</v>
      </c>
      <c r="H571" s="217">
        <f>'SINDANG BELITI ILIR'!H28</f>
        <v>14</v>
      </c>
      <c r="I571" s="217">
        <f>'SINDANG BELITI ILIR'!I28</f>
        <v>24</v>
      </c>
      <c r="J571" s="217">
        <f>'SINDANG BELITI ILIR'!J28</f>
        <v>0</v>
      </c>
      <c r="K571" s="217">
        <f>'SINDANG BELITI ILIR'!K28</f>
        <v>38</v>
      </c>
      <c r="L571" s="217">
        <f>'SINDANG BELITI ILIR'!L28</f>
        <v>5690</v>
      </c>
      <c r="M571" s="241">
        <f>'SINDANG BELITI ILIR'!M28</f>
        <v>236</v>
      </c>
      <c r="N571" s="217">
        <f>'SINDANG BELITI ILIR'!N28</f>
        <v>5690</v>
      </c>
      <c r="O571" s="241">
        <f>'SINDANG BELITI ILIR'!O28</f>
        <v>236</v>
      </c>
      <c r="P571" s="167" t="str">
        <f>'SINDANG BELITI ILIR'!P28</f>
        <v>Biji Kering</v>
      </c>
      <c r="Q571" s="167">
        <f>'SINDANG BELITI ILIR'!Q28</f>
        <v>8000</v>
      </c>
      <c r="R571" s="235">
        <f>'SINDANG BELITI ILIR'!R28</f>
        <v>186</v>
      </c>
      <c r="S571" s="216"/>
      <c r="T571" s="168"/>
    </row>
    <row r="572" spans="1:20" ht="15.95" customHeight="1" x14ac:dyDescent="0.25">
      <c r="A572" s="167">
        <v>15</v>
      </c>
      <c r="B572" s="168" t="s">
        <v>269</v>
      </c>
      <c r="C572" s="217">
        <f>'KOTA PADANG'!C28</f>
        <v>48</v>
      </c>
      <c r="D572" s="217">
        <f>'KOTA PADANG'!D28</f>
        <v>0</v>
      </c>
      <c r="E572" s="217">
        <f>'KOTA PADANG'!E28</f>
        <v>0</v>
      </c>
      <c r="F572" s="217">
        <f>'KOTA PADANG'!F28</f>
        <v>0</v>
      </c>
      <c r="G572" s="217">
        <f>'KOTA PADANG'!G28</f>
        <v>48</v>
      </c>
      <c r="H572" s="217">
        <f>'KOTA PADANG'!H28</f>
        <v>16</v>
      </c>
      <c r="I572" s="217">
        <f>'KOTA PADANG'!I28</f>
        <v>28</v>
      </c>
      <c r="J572" s="217">
        <f>'KOTA PADANG'!J28</f>
        <v>4</v>
      </c>
      <c r="K572" s="217">
        <f>'KOTA PADANG'!K28</f>
        <v>48</v>
      </c>
      <c r="L572" s="217">
        <f>'KOTA PADANG'!L28</f>
        <v>10090</v>
      </c>
      <c r="M572" s="241">
        <f>'KOTA PADANG'!M28</f>
        <v>364</v>
      </c>
      <c r="N572" s="217">
        <f>'KOTA PADANG'!N28</f>
        <v>10090</v>
      </c>
      <c r="O572" s="241">
        <f>'KOTA PADANG'!O28</f>
        <v>364</v>
      </c>
      <c r="P572" s="167" t="str">
        <f>'KOTA PADANG'!P28</f>
        <v>Biji Kering</v>
      </c>
      <c r="Q572" s="167">
        <f>'KOTA PADANG'!Q28</f>
        <v>8000</v>
      </c>
      <c r="R572" s="235">
        <f>'KOTA PADANG'!R28</f>
        <v>223</v>
      </c>
      <c r="S572" s="216"/>
      <c r="T572" s="168"/>
    </row>
    <row r="573" spans="1:20" ht="15.95" customHeight="1" x14ac:dyDescent="0.25">
      <c r="A573" s="167"/>
      <c r="B573" s="168"/>
      <c r="C573" s="239"/>
      <c r="D573" s="239"/>
      <c r="E573" s="239"/>
      <c r="F573" s="239"/>
      <c r="G573" s="239"/>
      <c r="H573" s="239"/>
      <c r="I573" s="239"/>
      <c r="J573" s="239"/>
      <c r="K573" s="239"/>
      <c r="L573" s="239"/>
      <c r="M573" s="240"/>
      <c r="N573" s="239"/>
      <c r="O573" s="240"/>
      <c r="P573" s="167"/>
      <c r="Q573" s="167"/>
      <c r="R573" s="235"/>
      <c r="S573" s="216"/>
      <c r="T573" s="168"/>
    </row>
    <row r="574" spans="1:20" ht="15.95" customHeight="1" x14ac:dyDescent="0.25">
      <c r="A574" s="167"/>
      <c r="B574" s="187" t="s">
        <v>3</v>
      </c>
      <c r="C574" s="240">
        <f t="shared" ref="C574:L574" si="23">SUM(C558:C573)</f>
        <v>186</v>
      </c>
      <c r="D574" s="240">
        <f t="shared" si="23"/>
        <v>0</v>
      </c>
      <c r="E574" s="240">
        <f t="shared" si="23"/>
        <v>0</v>
      </c>
      <c r="F574" s="240">
        <f t="shared" si="23"/>
        <v>0</v>
      </c>
      <c r="G574" s="240">
        <f>SUM(G558:G573)</f>
        <v>186</v>
      </c>
      <c r="H574" s="240">
        <f t="shared" si="23"/>
        <v>47</v>
      </c>
      <c r="I574" s="240">
        <f t="shared" si="23"/>
        <v>129</v>
      </c>
      <c r="J574" s="240">
        <f t="shared" si="23"/>
        <v>10</v>
      </c>
      <c r="K574" s="240">
        <f>SUM(K558:K572)</f>
        <v>186</v>
      </c>
      <c r="L574" s="241">
        <f t="shared" si="23"/>
        <v>42448</v>
      </c>
      <c r="M574" s="240">
        <f>SUM(M558:M572)/9</f>
        <v>335.87962962962962</v>
      </c>
      <c r="N574" s="241">
        <f>SUM(N558:N573)</f>
        <v>42475</v>
      </c>
      <c r="O574" s="240">
        <f>SUM(O559:O573)/9</f>
        <v>336.2962962962963</v>
      </c>
      <c r="P574" s="167" t="s">
        <v>66</v>
      </c>
      <c r="Q574" s="167">
        <f>SUM(Q559:Q572)/9</f>
        <v>8000</v>
      </c>
      <c r="R574" s="184">
        <f>SUM(R558:R573)</f>
        <v>872</v>
      </c>
      <c r="S574" s="216"/>
      <c r="T574" s="168"/>
    </row>
    <row r="575" spans="1:20" ht="15.95" customHeight="1" x14ac:dyDescent="0.25">
      <c r="C575" s="300"/>
    </row>
    <row r="576" spans="1:20" ht="15.95" customHeight="1" x14ac:dyDescent="0.25">
      <c r="A576" s="436" t="s">
        <v>46</v>
      </c>
      <c r="B576" s="436"/>
      <c r="C576" s="436"/>
      <c r="I576" s="300"/>
    </row>
    <row r="577" spans="1:20" ht="15.95" customHeight="1" x14ac:dyDescent="0.25">
      <c r="N577" s="173"/>
    </row>
    <row r="578" spans="1:20" ht="15.95" customHeight="1" x14ac:dyDescent="0.25">
      <c r="N578" s="453" t="str">
        <f>N528</f>
        <v>Curup, 31 Desember 2023</v>
      </c>
      <c r="O578" s="453"/>
      <c r="P578" s="453"/>
      <c r="Q578" s="213"/>
    </row>
    <row r="579" spans="1:20" ht="15.95" customHeight="1" x14ac:dyDescent="0.25">
      <c r="N579" s="453" t="s">
        <v>292</v>
      </c>
      <c r="O579" s="453"/>
      <c r="P579" s="453"/>
      <c r="Q579" s="213"/>
    </row>
    <row r="583" spans="1:20" ht="15.95" customHeight="1" x14ac:dyDescent="0.25">
      <c r="N583" s="446" t="str">
        <f>N533</f>
        <v>NETI HERPITA, SP</v>
      </c>
      <c r="O583" s="446"/>
      <c r="P583" s="446"/>
      <c r="Q583" s="214"/>
    </row>
    <row r="584" spans="1:20" ht="15.95" customHeight="1" x14ac:dyDescent="0.25">
      <c r="N584" s="453" t="str">
        <f>N534</f>
        <v>NIP. 19661002 199102 2 001</v>
      </c>
      <c r="O584" s="453"/>
      <c r="P584" s="453"/>
      <c r="Q584" s="213"/>
    </row>
    <row r="590" spans="1:20" ht="15.95" customHeight="1" x14ac:dyDescent="0.25">
      <c r="A590" s="436" t="s">
        <v>332</v>
      </c>
      <c r="B590" s="436"/>
      <c r="C590" s="436"/>
      <c r="D590" s="436"/>
      <c r="E590" s="436"/>
      <c r="F590" s="436"/>
      <c r="G590" s="436"/>
      <c r="H590" s="436"/>
      <c r="I590" s="436"/>
      <c r="J590" s="436"/>
      <c r="K590" s="436"/>
      <c r="L590" s="436"/>
      <c r="M590" s="436"/>
      <c r="N590" s="436"/>
      <c r="O590" s="436"/>
      <c r="P590" s="436"/>
      <c r="Q590" s="436"/>
      <c r="R590" s="436"/>
      <c r="S590" s="436"/>
      <c r="T590" s="436"/>
    </row>
    <row r="591" spans="1:20" ht="15.95" customHeight="1" x14ac:dyDescent="0.25">
      <c r="L591" s="190"/>
    </row>
    <row r="592" spans="1:20" ht="15.95" customHeight="1" x14ac:dyDescent="0.25">
      <c r="A592" s="420" t="s">
        <v>93</v>
      </c>
      <c r="B592" s="420"/>
      <c r="C592" s="420"/>
      <c r="D592" s="420"/>
      <c r="E592" s="420"/>
      <c r="F592" s="420"/>
      <c r="G592" s="420"/>
      <c r="H592" s="420"/>
      <c r="I592" s="420"/>
      <c r="J592" s="420"/>
      <c r="K592" s="420"/>
      <c r="L592" s="420"/>
      <c r="M592" s="420"/>
      <c r="N592" s="420"/>
      <c r="O592" s="420"/>
      <c r="P592" s="420"/>
      <c r="Q592" s="420"/>
      <c r="R592" s="420"/>
      <c r="S592" s="420"/>
      <c r="T592" s="420"/>
    </row>
    <row r="593" spans="1:20" ht="15.95" customHeight="1" x14ac:dyDescent="0.25">
      <c r="A593" s="420" t="s">
        <v>4</v>
      </c>
      <c r="B593" s="420"/>
      <c r="C593" s="420"/>
      <c r="D593" s="420"/>
      <c r="E593" s="420"/>
      <c r="F593" s="420"/>
      <c r="G593" s="420"/>
      <c r="H593" s="420"/>
      <c r="I593" s="420"/>
      <c r="J593" s="420"/>
      <c r="K593" s="420"/>
      <c r="L593" s="420"/>
      <c r="M593" s="420"/>
      <c r="N593" s="420"/>
      <c r="O593" s="420"/>
      <c r="P593" s="420"/>
      <c r="Q593" s="420"/>
      <c r="R593" s="420"/>
      <c r="S593" s="420"/>
      <c r="T593" s="420"/>
    </row>
    <row r="594" spans="1:20" ht="15.95" customHeight="1" x14ac:dyDescent="0.25">
      <c r="N594" s="178"/>
    </row>
    <row r="595" spans="1:20" ht="15.95" customHeight="1" x14ac:dyDescent="0.3">
      <c r="A595" s="437" t="s">
        <v>5</v>
      </c>
      <c r="B595" s="437"/>
      <c r="C595" s="193" t="s">
        <v>86</v>
      </c>
      <c r="D595" s="193"/>
      <c r="L595" s="173"/>
      <c r="N595" s="173"/>
      <c r="Q595" s="246" t="s">
        <v>42</v>
      </c>
      <c r="S595" s="16" t="str">
        <f>S546</f>
        <v>: 2023</v>
      </c>
    </row>
    <row r="596" spans="1:20" ht="15.95" customHeight="1" x14ac:dyDescent="0.3">
      <c r="A596" s="436" t="s">
        <v>6</v>
      </c>
      <c r="B596" s="436"/>
      <c r="C596" s="174" t="s">
        <v>99</v>
      </c>
      <c r="Q596" s="246" t="s">
        <v>43</v>
      </c>
      <c r="S596" s="16" t="s">
        <v>45</v>
      </c>
    </row>
    <row r="597" spans="1:20" ht="15.95" customHeight="1" x14ac:dyDescent="0.3">
      <c r="A597" s="436" t="s">
        <v>7</v>
      </c>
      <c r="B597" s="436"/>
      <c r="C597" s="174" t="s">
        <v>41</v>
      </c>
      <c r="Q597" s="246" t="s">
        <v>44</v>
      </c>
      <c r="S597" s="16" t="str">
        <f>S548</f>
        <v>: IV ( Empat )</v>
      </c>
    </row>
    <row r="599" spans="1:20" ht="15.95" customHeight="1" x14ac:dyDescent="0.25">
      <c r="A599" s="449" t="s">
        <v>8</v>
      </c>
      <c r="B599" s="449" t="s">
        <v>9</v>
      </c>
      <c r="C599" s="195" t="s">
        <v>10</v>
      </c>
      <c r="D599" s="438" t="s">
        <v>15</v>
      </c>
      <c r="E599" s="439"/>
      <c r="F599" s="439"/>
      <c r="G599" s="439"/>
      <c r="H599" s="439"/>
      <c r="I599" s="439"/>
      <c r="J599" s="439"/>
      <c r="K599" s="440"/>
      <c r="L599" s="454" t="s">
        <v>28</v>
      </c>
      <c r="M599" s="455"/>
      <c r="N599" s="454" t="s">
        <v>28</v>
      </c>
      <c r="O599" s="455"/>
      <c r="P599" s="195"/>
      <c r="Q599" s="382"/>
      <c r="R599" s="441" t="s">
        <v>35</v>
      </c>
      <c r="S599" s="447"/>
      <c r="T599" s="449" t="s">
        <v>39</v>
      </c>
    </row>
    <row r="600" spans="1:20" ht="15.95" customHeight="1" x14ac:dyDescent="0.3">
      <c r="A600" s="450"/>
      <c r="B600" s="450"/>
      <c r="C600" s="196" t="s">
        <v>11</v>
      </c>
      <c r="D600" s="441" t="s">
        <v>16</v>
      </c>
      <c r="E600" s="439"/>
      <c r="F600" s="439"/>
      <c r="G600" s="440"/>
      <c r="H600" s="438" t="s">
        <v>23</v>
      </c>
      <c r="I600" s="439"/>
      <c r="J600" s="439"/>
      <c r="K600" s="440"/>
      <c r="L600" s="442" t="s">
        <v>29</v>
      </c>
      <c r="M600" s="443"/>
      <c r="N600" s="442" t="s">
        <v>29</v>
      </c>
      <c r="O600" s="443"/>
      <c r="P600" s="196"/>
      <c r="Q600" s="26" t="s">
        <v>416</v>
      </c>
      <c r="R600" s="444" t="s">
        <v>36</v>
      </c>
      <c r="S600" s="445"/>
      <c r="T600" s="450"/>
    </row>
    <row r="601" spans="1:20" ht="15.95" customHeight="1" x14ac:dyDescent="0.3">
      <c r="A601" s="450"/>
      <c r="B601" s="450"/>
      <c r="C601" s="197" t="s">
        <v>12</v>
      </c>
      <c r="D601" s="198"/>
      <c r="E601" s="199"/>
      <c r="F601" s="198"/>
      <c r="G601" s="198"/>
      <c r="H601" s="198"/>
      <c r="I601" s="198"/>
      <c r="J601" s="198"/>
      <c r="K601" s="198"/>
      <c r="L601" s="441" t="s">
        <v>30</v>
      </c>
      <c r="M601" s="447"/>
      <c r="N601" s="441" t="s">
        <v>30</v>
      </c>
      <c r="O601" s="447"/>
      <c r="P601" s="196" t="s">
        <v>34</v>
      </c>
      <c r="Q601" s="24" t="s">
        <v>417</v>
      </c>
      <c r="R601" s="195"/>
      <c r="S601" s="195"/>
      <c r="T601" s="450"/>
    </row>
    <row r="602" spans="1:20" ht="15.95" customHeight="1" x14ac:dyDescent="0.3">
      <c r="A602" s="450"/>
      <c r="B602" s="450"/>
      <c r="C602" s="197" t="s">
        <v>13</v>
      </c>
      <c r="D602" s="196" t="s">
        <v>17</v>
      </c>
      <c r="E602" s="200" t="s">
        <v>17</v>
      </c>
      <c r="F602" s="196" t="s">
        <v>20</v>
      </c>
      <c r="G602" s="196" t="s">
        <v>22</v>
      </c>
      <c r="H602" s="196" t="s">
        <v>24</v>
      </c>
      <c r="I602" s="196" t="s">
        <v>25</v>
      </c>
      <c r="J602" s="196" t="s">
        <v>26</v>
      </c>
      <c r="K602" s="196" t="s">
        <v>22</v>
      </c>
      <c r="L602" s="444" t="s">
        <v>14</v>
      </c>
      <c r="M602" s="445"/>
      <c r="N602" s="444" t="s">
        <v>33</v>
      </c>
      <c r="O602" s="445"/>
      <c r="P602" s="196" t="s">
        <v>28</v>
      </c>
      <c r="Q602" s="24" t="s">
        <v>418</v>
      </c>
      <c r="R602" s="196" t="s">
        <v>37</v>
      </c>
      <c r="S602" s="196" t="s">
        <v>38</v>
      </c>
      <c r="T602" s="450"/>
    </row>
    <row r="603" spans="1:20" ht="15.95" customHeight="1" x14ac:dyDescent="0.25">
      <c r="A603" s="450"/>
      <c r="B603" s="450"/>
      <c r="C603" s="197" t="s">
        <v>14</v>
      </c>
      <c r="D603" s="196" t="s">
        <v>18</v>
      </c>
      <c r="E603" s="200" t="s">
        <v>19</v>
      </c>
      <c r="F603" s="196" t="s">
        <v>21</v>
      </c>
      <c r="G603" s="196"/>
      <c r="H603" s="196"/>
      <c r="I603" s="196"/>
      <c r="J603" s="196" t="s">
        <v>27</v>
      </c>
      <c r="K603" s="196"/>
      <c r="L603" s="195" t="s">
        <v>22</v>
      </c>
      <c r="M603" s="203" t="s">
        <v>31</v>
      </c>
      <c r="N603" s="195" t="s">
        <v>22</v>
      </c>
      <c r="O603" s="203" t="s">
        <v>31</v>
      </c>
      <c r="P603" s="196"/>
      <c r="Q603" s="196"/>
      <c r="R603" s="204"/>
      <c r="S603" s="204"/>
      <c r="T603" s="450"/>
    </row>
    <row r="604" spans="1:20" ht="15.95" customHeight="1" x14ac:dyDescent="0.25">
      <c r="A604" s="451"/>
      <c r="B604" s="451"/>
      <c r="C604" s="166"/>
      <c r="D604" s="205"/>
      <c r="E604" s="206"/>
      <c r="F604" s="205"/>
      <c r="G604" s="205"/>
      <c r="H604" s="205"/>
      <c r="I604" s="205"/>
      <c r="J604" s="205"/>
      <c r="K604" s="205"/>
      <c r="L604" s="207" t="s">
        <v>29</v>
      </c>
      <c r="M604" s="208" t="s">
        <v>32</v>
      </c>
      <c r="N604" s="207" t="s">
        <v>29</v>
      </c>
      <c r="O604" s="208" t="s">
        <v>32</v>
      </c>
      <c r="P604" s="209"/>
      <c r="Q604" s="209"/>
      <c r="R604" s="205"/>
      <c r="S604" s="205"/>
      <c r="T604" s="451"/>
    </row>
    <row r="605" spans="1:20" ht="15.95" customHeight="1" x14ac:dyDescent="0.25">
      <c r="A605" s="167">
        <v>1</v>
      </c>
      <c r="B605" s="167">
        <v>2</v>
      </c>
      <c r="C605" s="167">
        <v>3</v>
      </c>
      <c r="D605" s="167">
        <v>4</v>
      </c>
      <c r="E605" s="167">
        <v>5</v>
      </c>
      <c r="F605" s="167">
        <v>6</v>
      </c>
      <c r="G605" s="167" t="s">
        <v>0</v>
      </c>
      <c r="H605" s="167">
        <v>8</v>
      </c>
      <c r="I605" s="167">
        <v>9</v>
      </c>
      <c r="J605" s="167">
        <v>10</v>
      </c>
      <c r="K605" s="167" t="s">
        <v>1</v>
      </c>
      <c r="L605" s="167">
        <v>12</v>
      </c>
      <c r="M605" s="210">
        <v>13</v>
      </c>
      <c r="N605" s="167">
        <v>14</v>
      </c>
      <c r="O605" s="210">
        <v>15</v>
      </c>
      <c r="P605" s="167">
        <v>16</v>
      </c>
      <c r="Q605" s="167">
        <v>17</v>
      </c>
      <c r="R605" s="167">
        <v>18</v>
      </c>
      <c r="S605" s="167">
        <v>19</v>
      </c>
      <c r="T605" s="167">
        <v>20</v>
      </c>
    </row>
    <row r="606" spans="1:20" ht="15.95" customHeight="1" x14ac:dyDescent="0.25">
      <c r="A606" s="167"/>
      <c r="B606" s="168"/>
      <c r="C606" s="168"/>
      <c r="D606" s="168"/>
      <c r="E606" s="168"/>
      <c r="F606" s="168"/>
      <c r="G606" s="168"/>
      <c r="H606" s="168"/>
      <c r="I606" s="168"/>
      <c r="J606" s="168"/>
      <c r="K606" s="168"/>
      <c r="L606" s="168"/>
      <c r="M606" s="184"/>
      <c r="N606" s="168"/>
      <c r="O606" s="176"/>
      <c r="P606" s="167"/>
      <c r="Q606" s="167"/>
      <c r="R606" s="168"/>
      <c r="S606" s="168"/>
      <c r="T606" s="168"/>
    </row>
    <row r="607" spans="1:20" ht="15.95" customHeight="1" x14ac:dyDescent="0.25">
      <c r="A607" s="167">
        <v>1</v>
      </c>
      <c r="B607" s="168" t="s">
        <v>109</v>
      </c>
      <c r="C607" s="180">
        <v>0</v>
      </c>
      <c r="D607" s="180">
        <v>0</v>
      </c>
      <c r="E607" s="180">
        <v>0</v>
      </c>
      <c r="F607" s="180">
        <v>0</v>
      </c>
      <c r="G607" s="180">
        <v>0</v>
      </c>
      <c r="H607" s="180">
        <v>0</v>
      </c>
      <c r="I607" s="180">
        <v>0</v>
      </c>
      <c r="J607" s="180">
        <v>0</v>
      </c>
      <c r="K607" s="180">
        <v>0</v>
      </c>
      <c r="L607" s="180">
        <v>0</v>
      </c>
      <c r="M607" s="182">
        <v>0</v>
      </c>
      <c r="N607" s="180">
        <v>0</v>
      </c>
      <c r="O607" s="240"/>
      <c r="P607" s="167"/>
      <c r="Q607" s="167"/>
      <c r="R607" s="168"/>
      <c r="S607" s="216"/>
      <c r="T607" s="168"/>
    </row>
    <row r="608" spans="1:20" ht="15.95" customHeight="1" x14ac:dyDescent="0.25">
      <c r="A608" s="167">
        <v>2</v>
      </c>
      <c r="B608" s="168" t="s">
        <v>110</v>
      </c>
      <c r="C608" s="217">
        <f>'CURUP SELATAN'!C29</f>
        <v>15</v>
      </c>
      <c r="D608" s="217">
        <f>'CURUP SELATAN'!D364</f>
        <v>0</v>
      </c>
      <c r="E608" s="217">
        <f>'CURUP SELATAN'!E364</f>
        <v>0</v>
      </c>
      <c r="F608" s="217">
        <f>'CURUP SELATAN'!F364</f>
        <v>0</v>
      </c>
      <c r="G608" s="217">
        <f>'CURUP SELATAN'!G364</f>
        <v>15</v>
      </c>
      <c r="H608" s="217">
        <f>'CURUP SELATAN'!H29</f>
        <v>0</v>
      </c>
      <c r="I608" s="217">
        <f>'CURUP SELATAN'!I29</f>
        <v>5</v>
      </c>
      <c r="J608" s="217">
        <f>'CURUP SELATAN'!J29</f>
        <v>10</v>
      </c>
      <c r="K608" s="217">
        <f>'CURUP SELATAN'!K29</f>
        <v>15</v>
      </c>
      <c r="L608" s="217">
        <f>'CURUP SELATAN'!L29</f>
        <v>1120</v>
      </c>
      <c r="M608" s="217">
        <f>'CURUP SELATAN'!M29</f>
        <v>222.5</v>
      </c>
      <c r="N608" s="217">
        <f>'CURUP SELATAN'!N29</f>
        <v>1000</v>
      </c>
      <c r="O608" s="241">
        <f>'CURUP SELATAN'!O29</f>
        <v>200</v>
      </c>
      <c r="P608" s="242" t="str">
        <f>'CURUP SELATAN'!P29</f>
        <v>Serat Berbiji</v>
      </c>
      <c r="Q608" s="242">
        <f>'CURUP SELATAN'!Q29</f>
        <v>30000</v>
      </c>
      <c r="R608" s="235">
        <f>'CURUP SELATAN'!R29</f>
        <v>9</v>
      </c>
      <c r="S608" s="216"/>
      <c r="T608" s="168"/>
    </row>
    <row r="609" spans="1:20" ht="15.95" customHeight="1" x14ac:dyDescent="0.25">
      <c r="A609" s="167">
        <v>3</v>
      </c>
      <c r="B609" s="168" t="s">
        <v>111</v>
      </c>
      <c r="C609" s="180">
        <v>0</v>
      </c>
      <c r="D609" s="180">
        <v>0</v>
      </c>
      <c r="E609" s="180">
        <v>0</v>
      </c>
      <c r="F609" s="180">
        <v>0</v>
      </c>
      <c r="G609" s="180">
        <v>0</v>
      </c>
      <c r="H609" s="180">
        <v>0</v>
      </c>
      <c r="I609" s="180">
        <v>0</v>
      </c>
      <c r="J609" s="180">
        <v>0</v>
      </c>
      <c r="K609" s="180">
        <v>0</v>
      </c>
      <c r="L609" s="180">
        <v>0</v>
      </c>
      <c r="M609" s="182">
        <v>0</v>
      </c>
      <c r="N609" s="180">
        <v>0</v>
      </c>
      <c r="O609" s="182">
        <v>0</v>
      </c>
      <c r="P609" s="167" t="s">
        <v>72</v>
      </c>
      <c r="Q609" s="167"/>
      <c r="R609" s="180">
        <v>0</v>
      </c>
      <c r="S609" s="216"/>
      <c r="T609" s="168"/>
    </row>
    <row r="610" spans="1:20" ht="15.95" customHeight="1" x14ac:dyDescent="0.25">
      <c r="A610" s="167">
        <v>4</v>
      </c>
      <c r="B610" s="168" t="s">
        <v>112</v>
      </c>
      <c r="C610" s="180">
        <v>0</v>
      </c>
      <c r="D610" s="180">
        <v>0</v>
      </c>
      <c r="E610" s="180">
        <v>0</v>
      </c>
      <c r="F610" s="180">
        <v>0</v>
      </c>
      <c r="G610" s="180">
        <v>0</v>
      </c>
      <c r="H610" s="180">
        <v>0</v>
      </c>
      <c r="I610" s="180">
        <v>0</v>
      </c>
      <c r="J610" s="180">
        <v>0</v>
      </c>
      <c r="K610" s="180">
        <v>0</v>
      </c>
      <c r="L610" s="180">
        <v>0</v>
      </c>
      <c r="M610" s="182">
        <v>0</v>
      </c>
      <c r="N610" s="180">
        <v>0</v>
      </c>
      <c r="O610" s="182">
        <v>0</v>
      </c>
      <c r="P610" s="167" t="s">
        <v>72</v>
      </c>
      <c r="Q610" s="167"/>
      <c r="R610" s="180">
        <v>0</v>
      </c>
      <c r="S610" s="216"/>
      <c r="T610" s="168"/>
    </row>
    <row r="611" spans="1:20" ht="15.95" customHeight="1" x14ac:dyDescent="0.25">
      <c r="A611" s="167">
        <v>5</v>
      </c>
      <c r="B611" s="168" t="s">
        <v>113</v>
      </c>
      <c r="C611" s="180">
        <v>0</v>
      </c>
      <c r="D611" s="180">
        <v>0</v>
      </c>
      <c r="E611" s="180">
        <v>0</v>
      </c>
      <c r="F611" s="180">
        <v>0</v>
      </c>
      <c r="G611" s="180">
        <v>0</v>
      </c>
      <c r="H611" s="180">
        <v>0</v>
      </c>
      <c r="I611" s="180">
        <v>0</v>
      </c>
      <c r="J611" s="180">
        <v>0</v>
      </c>
      <c r="K611" s="180">
        <v>0</v>
      </c>
      <c r="L611" s="180">
        <v>0</v>
      </c>
      <c r="M611" s="182">
        <v>0</v>
      </c>
      <c r="N611" s="180">
        <v>0</v>
      </c>
      <c r="O611" s="182">
        <v>0</v>
      </c>
      <c r="P611" s="167" t="s">
        <v>72</v>
      </c>
      <c r="Q611" s="167"/>
      <c r="R611" s="180">
        <v>0</v>
      </c>
      <c r="S611" s="216"/>
      <c r="T611" s="168"/>
    </row>
    <row r="612" spans="1:20" ht="15.95" customHeight="1" x14ac:dyDescent="0.25">
      <c r="A612" s="167">
        <v>6</v>
      </c>
      <c r="B612" s="168" t="s">
        <v>114</v>
      </c>
      <c r="C612" s="180">
        <v>0</v>
      </c>
      <c r="D612" s="180">
        <v>0</v>
      </c>
      <c r="E612" s="180">
        <v>0</v>
      </c>
      <c r="F612" s="180">
        <v>0</v>
      </c>
      <c r="G612" s="180">
        <v>0</v>
      </c>
      <c r="H612" s="180">
        <v>0</v>
      </c>
      <c r="I612" s="180">
        <v>0</v>
      </c>
      <c r="J612" s="180">
        <v>0</v>
      </c>
      <c r="K612" s="180">
        <v>0</v>
      </c>
      <c r="L612" s="180">
        <v>0</v>
      </c>
      <c r="M612" s="182">
        <v>0</v>
      </c>
      <c r="N612" s="180">
        <v>0</v>
      </c>
      <c r="O612" s="182">
        <v>0</v>
      </c>
      <c r="P612" s="167" t="s">
        <v>72</v>
      </c>
      <c r="Q612" s="167"/>
      <c r="R612" s="180">
        <v>0</v>
      </c>
      <c r="S612" s="216"/>
      <c r="T612" s="168"/>
    </row>
    <row r="613" spans="1:20" ht="15.95" customHeight="1" x14ac:dyDescent="0.25">
      <c r="A613" s="167">
        <v>7</v>
      </c>
      <c r="B613" s="168" t="s">
        <v>115</v>
      </c>
      <c r="C613" s="180">
        <v>0</v>
      </c>
      <c r="D613" s="180">
        <v>0</v>
      </c>
      <c r="E613" s="180">
        <v>0</v>
      </c>
      <c r="F613" s="180">
        <v>0</v>
      </c>
      <c r="G613" s="180">
        <v>0</v>
      </c>
      <c r="H613" s="180">
        <v>0</v>
      </c>
      <c r="I613" s="180">
        <v>0</v>
      </c>
      <c r="J613" s="180">
        <v>0</v>
      </c>
      <c r="K613" s="180">
        <v>0</v>
      </c>
      <c r="L613" s="180">
        <v>0</v>
      </c>
      <c r="M613" s="182">
        <v>0</v>
      </c>
      <c r="N613" s="180">
        <v>0</v>
      </c>
      <c r="O613" s="182">
        <v>0</v>
      </c>
      <c r="P613" s="167" t="s">
        <v>72</v>
      </c>
      <c r="Q613" s="167"/>
      <c r="R613" s="180">
        <v>0</v>
      </c>
      <c r="S613" s="216"/>
      <c r="T613" s="168"/>
    </row>
    <row r="614" spans="1:20" ht="15.95" customHeight="1" x14ac:dyDescent="0.25">
      <c r="A614" s="167">
        <v>8</v>
      </c>
      <c r="B614" s="168" t="s">
        <v>116</v>
      </c>
      <c r="C614" s="180">
        <v>0</v>
      </c>
      <c r="D614" s="180">
        <v>0</v>
      </c>
      <c r="E614" s="180">
        <v>0</v>
      </c>
      <c r="F614" s="180">
        <v>0</v>
      </c>
      <c r="G614" s="180">
        <v>0</v>
      </c>
      <c r="H614" s="180">
        <v>0</v>
      </c>
      <c r="I614" s="180">
        <v>0</v>
      </c>
      <c r="J614" s="180">
        <v>0</v>
      </c>
      <c r="K614" s="180">
        <v>0</v>
      </c>
      <c r="L614" s="180">
        <v>0</v>
      </c>
      <c r="M614" s="182">
        <v>0</v>
      </c>
      <c r="N614" s="180">
        <v>0</v>
      </c>
      <c r="O614" s="182">
        <v>0</v>
      </c>
      <c r="P614" s="167" t="s">
        <v>72</v>
      </c>
      <c r="Q614" s="167"/>
      <c r="R614" s="180">
        <v>0</v>
      </c>
      <c r="S614" s="216"/>
      <c r="T614" s="168"/>
    </row>
    <row r="615" spans="1:20" ht="15.95" customHeight="1" x14ac:dyDescent="0.25">
      <c r="A615" s="167">
        <v>9</v>
      </c>
      <c r="B615" s="168" t="s">
        <v>117</v>
      </c>
      <c r="C615" s="180">
        <v>0</v>
      </c>
      <c r="D615" s="180">
        <v>0</v>
      </c>
      <c r="E615" s="180">
        <v>0</v>
      </c>
      <c r="F615" s="180">
        <v>0</v>
      </c>
      <c r="G615" s="180">
        <v>0</v>
      </c>
      <c r="H615" s="180">
        <v>0</v>
      </c>
      <c r="I615" s="180">
        <v>0</v>
      </c>
      <c r="J615" s="180">
        <v>0</v>
      </c>
      <c r="K615" s="180">
        <v>0</v>
      </c>
      <c r="L615" s="180">
        <v>0</v>
      </c>
      <c r="M615" s="182">
        <v>0</v>
      </c>
      <c r="N615" s="180">
        <v>0</v>
      </c>
      <c r="O615" s="182">
        <v>0</v>
      </c>
      <c r="P615" s="167" t="s">
        <v>72</v>
      </c>
      <c r="Q615" s="167"/>
      <c r="R615" s="180">
        <v>0</v>
      </c>
      <c r="S615" s="216"/>
      <c r="T615" s="168"/>
    </row>
    <row r="616" spans="1:20" ht="15.95" customHeight="1" x14ac:dyDescent="0.25">
      <c r="A616" s="167">
        <v>10</v>
      </c>
      <c r="B616" s="168" t="s">
        <v>118</v>
      </c>
      <c r="C616" s="180">
        <v>0</v>
      </c>
      <c r="D616" s="180">
        <v>0</v>
      </c>
      <c r="E616" s="180">
        <v>0</v>
      </c>
      <c r="F616" s="180">
        <v>0</v>
      </c>
      <c r="G616" s="180">
        <v>0</v>
      </c>
      <c r="H616" s="180">
        <v>0</v>
      </c>
      <c r="I616" s="180">
        <v>0</v>
      </c>
      <c r="J616" s="180">
        <v>0</v>
      </c>
      <c r="K616" s="180">
        <v>0</v>
      </c>
      <c r="L616" s="180">
        <v>0</v>
      </c>
      <c r="M616" s="182">
        <v>0</v>
      </c>
      <c r="N616" s="180">
        <v>0</v>
      </c>
      <c r="O616" s="182">
        <v>0</v>
      </c>
      <c r="P616" s="167" t="s">
        <v>72</v>
      </c>
      <c r="Q616" s="167"/>
      <c r="R616" s="180">
        <v>0</v>
      </c>
      <c r="S616" s="216"/>
      <c r="T616" s="168"/>
    </row>
    <row r="617" spans="1:20" ht="15.95" customHeight="1" x14ac:dyDescent="0.25">
      <c r="A617" s="167">
        <v>11</v>
      </c>
      <c r="B617" s="168" t="s">
        <v>119</v>
      </c>
      <c r="C617" s="180">
        <v>0</v>
      </c>
      <c r="D617" s="180">
        <v>0</v>
      </c>
      <c r="E617" s="180">
        <v>0</v>
      </c>
      <c r="F617" s="180">
        <v>0</v>
      </c>
      <c r="G617" s="180">
        <v>0</v>
      </c>
      <c r="H617" s="180">
        <v>0</v>
      </c>
      <c r="I617" s="180">
        <v>0</v>
      </c>
      <c r="J617" s="180">
        <v>0</v>
      </c>
      <c r="K617" s="180">
        <v>0</v>
      </c>
      <c r="L617" s="180">
        <v>0</v>
      </c>
      <c r="M617" s="182">
        <v>0</v>
      </c>
      <c r="N617" s="180">
        <v>0</v>
      </c>
      <c r="O617" s="182">
        <v>0</v>
      </c>
      <c r="P617" s="167" t="s">
        <v>72</v>
      </c>
      <c r="Q617" s="167"/>
      <c r="R617" s="180">
        <v>0</v>
      </c>
      <c r="S617" s="216"/>
      <c r="T617" s="168"/>
    </row>
    <row r="618" spans="1:20" ht="15.95" customHeight="1" x14ac:dyDescent="0.25">
      <c r="A618" s="167">
        <v>12</v>
      </c>
      <c r="B618" s="168" t="s">
        <v>120</v>
      </c>
      <c r="C618" s="180">
        <v>0</v>
      </c>
      <c r="D618" s="180">
        <v>0</v>
      </c>
      <c r="E618" s="180">
        <v>0</v>
      </c>
      <c r="F618" s="180">
        <v>0</v>
      </c>
      <c r="G618" s="180">
        <v>0</v>
      </c>
      <c r="H618" s="180">
        <v>0</v>
      </c>
      <c r="I618" s="180">
        <v>0</v>
      </c>
      <c r="J618" s="180">
        <v>0</v>
      </c>
      <c r="K618" s="180">
        <v>0</v>
      </c>
      <c r="L618" s="180">
        <v>0</v>
      </c>
      <c r="M618" s="182">
        <v>0</v>
      </c>
      <c r="N618" s="180">
        <v>0</v>
      </c>
      <c r="O618" s="182">
        <v>0</v>
      </c>
      <c r="P618" s="245" t="s">
        <v>72</v>
      </c>
      <c r="Q618" s="245"/>
      <c r="R618" s="180">
        <v>0</v>
      </c>
      <c r="S618" s="216"/>
      <c r="T618" s="168"/>
    </row>
    <row r="619" spans="1:20" ht="15.95" customHeight="1" x14ac:dyDescent="0.25">
      <c r="A619" s="167">
        <v>13</v>
      </c>
      <c r="B619" s="168" t="s">
        <v>121</v>
      </c>
      <c r="C619" s="180">
        <v>0</v>
      </c>
      <c r="D619" s="180">
        <v>0</v>
      </c>
      <c r="E619" s="180">
        <v>0</v>
      </c>
      <c r="F619" s="180">
        <v>0</v>
      </c>
      <c r="G619" s="180">
        <v>0</v>
      </c>
      <c r="H619" s="180">
        <v>0</v>
      </c>
      <c r="I619" s="180">
        <v>0</v>
      </c>
      <c r="J619" s="180">
        <v>0</v>
      </c>
      <c r="K619" s="180">
        <v>0</v>
      </c>
      <c r="L619" s="180">
        <v>0</v>
      </c>
      <c r="M619" s="182">
        <v>0</v>
      </c>
      <c r="N619" s="180">
        <v>0</v>
      </c>
      <c r="O619" s="182">
        <v>0</v>
      </c>
      <c r="P619" s="167" t="s">
        <v>72</v>
      </c>
      <c r="Q619" s="167"/>
      <c r="R619" s="180">
        <v>0</v>
      </c>
      <c r="S619" s="216"/>
      <c r="T619" s="168"/>
    </row>
    <row r="620" spans="1:20" ht="15.95" customHeight="1" x14ac:dyDescent="0.25">
      <c r="A620" s="167">
        <v>14</v>
      </c>
      <c r="B620" s="168" t="s">
        <v>288</v>
      </c>
      <c r="C620" s="180">
        <v>0</v>
      </c>
      <c r="D620" s="180">
        <v>0</v>
      </c>
      <c r="E620" s="180">
        <v>0</v>
      </c>
      <c r="F620" s="180">
        <v>0</v>
      </c>
      <c r="G620" s="180">
        <v>0</v>
      </c>
      <c r="H620" s="180">
        <v>0</v>
      </c>
      <c r="I620" s="180">
        <v>0</v>
      </c>
      <c r="J620" s="180">
        <v>0</v>
      </c>
      <c r="K620" s="180">
        <v>0</v>
      </c>
      <c r="L620" s="180">
        <v>0</v>
      </c>
      <c r="M620" s="182">
        <v>0</v>
      </c>
      <c r="N620" s="180">
        <v>0</v>
      </c>
      <c r="O620" s="182">
        <v>0</v>
      </c>
      <c r="P620" s="167" t="s">
        <v>72</v>
      </c>
      <c r="Q620" s="167"/>
      <c r="R620" s="180">
        <v>0</v>
      </c>
      <c r="S620" s="216"/>
      <c r="T620" s="168"/>
    </row>
    <row r="621" spans="1:20" ht="15.95" customHeight="1" x14ac:dyDescent="0.25">
      <c r="A621" s="167">
        <v>15</v>
      </c>
      <c r="B621" s="168" t="s">
        <v>269</v>
      </c>
      <c r="C621" s="180">
        <v>0</v>
      </c>
      <c r="D621" s="180">
        <v>0</v>
      </c>
      <c r="E621" s="180">
        <v>0</v>
      </c>
      <c r="F621" s="180">
        <v>0</v>
      </c>
      <c r="G621" s="180">
        <v>0</v>
      </c>
      <c r="H621" s="180">
        <v>0</v>
      </c>
      <c r="I621" s="180">
        <v>0</v>
      </c>
      <c r="J621" s="180">
        <v>0</v>
      </c>
      <c r="K621" s="180">
        <v>0</v>
      </c>
      <c r="L621" s="180">
        <v>0</v>
      </c>
      <c r="M621" s="182">
        <v>0</v>
      </c>
      <c r="N621" s="180">
        <v>0</v>
      </c>
      <c r="O621" s="182">
        <v>0</v>
      </c>
      <c r="P621" s="242" t="s">
        <v>72</v>
      </c>
      <c r="Q621" s="242"/>
      <c r="R621" s="180">
        <v>0</v>
      </c>
      <c r="S621" s="216"/>
      <c r="T621" s="168"/>
    </row>
    <row r="622" spans="1:20" ht="15.95" customHeight="1" x14ac:dyDescent="0.25">
      <c r="A622" s="167"/>
      <c r="B622" s="168"/>
      <c r="C622" s="239"/>
      <c r="D622" s="239"/>
      <c r="E622" s="239"/>
      <c r="F622" s="239"/>
      <c r="G622" s="239"/>
      <c r="H622" s="239"/>
      <c r="I622" s="239"/>
      <c r="J622" s="239"/>
      <c r="K622" s="239"/>
      <c r="L622" s="239"/>
      <c r="M622" s="240"/>
      <c r="N622" s="239"/>
      <c r="O622" s="240"/>
      <c r="P622" s="167"/>
      <c r="Q622" s="167"/>
      <c r="R622" s="168"/>
      <c r="S622" s="216"/>
      <c r="T622" s="168"/>
    </row>
    <row r="623" spans="1:20" ht="15.95" customHeight="1" x14ac:dyDescent="0.25">
      <c r="A623" s="167"/>
      <c r="B623" s="187" t="s">
        <v>3</v>
      </c>
      <c r="C623" s="217">
        <f>SUM(C607:C622)</f>
        <v>15</v>
      </c>
      <c r="D623" s="217">
        <f t="shared" ref="D623:L623" si="24">SUM(D607:D622)</f>
        <v>0</v>
      </c>
      <c r="E623" s="217">
        <f t="shared" si="24"/>
        <v>0</v>
      </c>
      <c r="F623" s="217">
        <f t="shared" si="24"/>
        <v>0</v>
      </c>
      <c r="G623" s="217">
        <f t="shared" si="24"/>
        <v>15</v>
      </c>
      <c r="H623" s="217">
        <f t="shared" si="24"/>
        <v>0</v>
      </c>
      <c r="I623" s="241">
        <f t="shared" si="24"/>
        <v>5</v>
      </c>
      <c r="J623" s="241">
        <f t="shared" si="24"/>
        <v>10</v>
      </c>
      <c r="K623" s="241">
        <f t="shared" si="24"/>
        <v>15</v>
      </c>
      <c r="L623" s="217">
        <f t="shared" si="24"/>
        <v>1120</v>
      </c>
      <c r="M623" s="241">
        <f>SUM(M608:M622)/1</f>
        <v>222.5</v>
      </c>
      <c r="N623" s="217">
        <f>SUM(N607:N622)</f>
        <v>1000</v>
      </c>
      <c r="O623" s="241">
        <f>SUM(O608:O622)/1</f>
        <v>200</v>
      </c>
      <c r="P623" s="242" t="s">
        <v>72</v>
      </c>
      <c r="Q623" s="401">
        <f>Q608</f>
        <v>30000</v>
      </c>
      <c r="R623" s="168">
        <f>SUM(R607:R622)</f>
        <v>9</v>
      </c>
      <c r="S623" s="216"/>
      <c r="T623" s="168"/>
    </row>
    <row r="625" spans="1:20" ht="15.95" customHeight="1" x14ac:dyDescent="0.25">
      <c r="A625" s="436" t="s">
        <v>46</v>
      </c>
      <c r="B625" s="436"/>
      <c r="C625" s="436"/>
    </row>
    <row r="626" spans="1:20" ht="15.95" customHeight="1" x14ac:dyDescent="0.25">
      <c r="N626" s="173"/>
    </row>
    <row r="627" spans="1:20" ht="15.95" customHeight="1" x14ac:dyDescent="0.25">
      <c r="N627" s="453" t="str">
        <f>N578</f>
        <v>Curup, 31 Desember 2023</v>
      </c>
      <c r="O627" s="453"/>
      <c r="P627" s="453"/>
      <c r="Q627" s="213"/>
    </row>
    <row r="628" spans="1:20" ht="15.95" customHeight="1" x14ac:dyDescent="0.25">
      <c r="N628" s="453" t="s">
        <v>292</v>
      </c>
      <c r="O628" s="453"/>
      <c r="P628" s="453"/>
      <c r="Q628" s="213"/>
    </row>
    <row r="632" spans="1:20" ht="15.95" customHeight="1" x14ac:dyDescent="0.25">
      <c r="N632" s="446" t="str">
        <f>N583</f>
        <v>NETI HERPITA, SP</v>
      </c>
      <c r="O632" s="446"/>
      <c r="P632" s="446"/>
      <c r="Q632" s="214"/>
    </row>
    <row r="633" spans="1:20" ht="15.95" customHeight="1" x14ac:dyDescent="0.25">
      <c r="N633" s="453" t="str">
        <f>N584</f>
        <v>NIP. 19661002 199102 2 001</v>
      </c>
      <c r="O633" s="453"/>
      <c r="P633" s="453"/>
      <c r="Q633" s="213"/>
    </row>
    <row r="638" spans="1:20" ht="15.95" customHeight="1" x14ac:dyDescent="0.25">
      <c r="L638" s="190"/>
    </row>
    <row r="639" spans="1:20" ht="15.95" customHeight="1" x14ac:dyDescent="0.25">
      <c r="A639" s="436" t="s">
        <v>332</v>
      </c>
      <c r="B639" s="436"/>
      <c r="C639" s="436"/>
      <c r="D639" s="436"/>
      <c r="E639" s="436"/>
      <c r="F639" s="436"/>
      <c r="G639" s="436"/>
      <c r="H639" s="436"/>
      <c r="I639" s="436"/>
      <c r="J639" s="436"/>
      <c r="K639" s="436"/>
      <c r="L639" s="436"/>
      <c r="M639" s="436"/>
      <c r="N639" s="436"/>
      <c r="O639" s="436"/>
      <c r="P639" s="436"/>
      <c r="Q639" s="436"/>
      <c r="R639" s="436"/>
      <c r="S639" s="436"/>
      <c r="T639" s="436"/>
    </row>
    <row r="640" spans="1:20" ht="15.95" customHeight="1" x14ac:dyDescent="0.25">
      <c r="L640" s="190"/>
    </row>
    <row r="641" spans="1:20" ht="15.95" customHeight="1" x14ac:dyDescent="0.25">
      <c r="A641" s="420" t="s">
        <v>93</v>
      </c>
      <c r="B641" s="420"/>
      <c r="C641" s="420"/>
      <c r="D641" s="420"/>
      <c r="E641" s="420"/>
      <c r="F641" s="420"/>
      <c r="G641" s="420"/>
      <c r="H641" s="420"/>
      <c r="I641" s="420"/>
      <c r="J641" s="420"/>
      <c r="K641" s="420"/>
      <c r="L641" s="420"/>
      <c r="M641" s="420"/>
      <c r="N641" s="420"/>
      <c r="O641" s="420"/>
      <c r="P641" s="420"/>
      <c r="Q641" s="420"/>
      <c r="R641" s="420"/>
      <c r="S641" s="420"/>
      <c r="T641" s="420"/>
    </row>
    <row r="642" spans="1:20" ht="15.95" customHeight="1" x14ac:dyDescent="0.25">
      <c r="A642" s="420" t="s">
        <v>4</v>
      </c>
      <c r="B642" s="420"/>
      <c r="C642" s="420"/>
      <c r="D642" s="420"/>
      <c r="E642" s="420"/>
      <c r="F642" s="420"/>
      <c r="G642" s="420"/>
      <c r="H642" s="420"/>
      <c r="I642" s="420"/>
      <c r="J642" s="420"/>
      <c r="K642" s="420"/>
      <c r="L642" s="420"/>
      <c r="M642" s="420"/>
      <c r="N642" s="420"/>
      <c r="O642" s="420"/>
      <c r="P642" s="420"/>
      <c r="Q642" s="420"/>
      <c r="R642" s="420"/>
      <c r="S642" s="420"/>
      <c r="T642" s="420"/>
    </row>
    <row r="643" spans="1:20" ht="15.95" customHeight="1" x14ac:dyDescent="0.25">
      <c r="N643" s="178"/>
    </row>
    <row r="644" spans="1:20" ht="15.95" customHeight="1" x14ac:dyDescent="0.3">
      <c r="A644" s="437" t="s">
        <v>5</v>
      </c>
      <c r="B644" s="437"/>
      <c r="C644" s="193" t="s">
        <v>87</v>
      </c>
      <c r="D644" s="193"/>
      <c r="L644" s="173"/>
      <c r="N644" s="173"/>
      <c r="Q644" s="246" t="s">
        <v>42</v>
      </c>
      <c r="S644" s="16" t="str">
        <f>S595</f>
        <v>: 2023</v>
      </c>
    </row>
    <row r="645" spans="1:20" ht="15.95" customHeight="1" x14ac:dyDescent="0.3">
      <c r="A645" s="436" t="s">
        <v>6</v>
      </c>
      <c r="B645" s="436"/>
      <c r="C645" s="174" t="s">
        <v>99</v>
      </c>
      <c r="Q645" s="246" t="s">
        <v>43</v>
      </c>
      <c r="S645" s="16" t="s">
        <v>45</v>
      </c>
    </row>
    <row r="646" spans="1:20" ht="15.95" customHeight="1" x14ac:dyDescent="0.3">
      <c r="A646" s="436" t="s">
        <v>7</v>
      </c>
      <c r="B646" s="436"/>
      <c r="C646" s="174" t="s">
        <v>41</v>
      </c>
      <c r="Q646" s="246" t="s">
        <v>44</v>
      </c>
      <c r="S646" s="16" t="str">
        <f>S597</f>
        <v>: IV ( Empat )</v>
      </c>
    </row>
    <row r="648" spans="1:20" ht="15.95" customHeight="1" x14ac:dyDescent="0.25">
      <c r="A648" s="449" t="s">
        <v>8</v>
      </c>
      <c r="B648" s="449" t="s">
        <v>9</v>
      </c>
      <c r="C648" s="195" t="s">
        <v>10</v>
      </c>
      <c r="D648" s="438" t="s">
        <v>15</v>
      </c>
      <c r="E648" s="439"/>
      <c r="F648" s="439"/>
      <c r="G648" s="439"/>
      <c r="H648" s="439"/>
      <c r="I648" s="439"/>
      <c r="J648" s="439"/>
      <c r="K648" s="440"/>
      <c r="L648" s="454" t="s">
        <v>28</v>
      </c>
      <c r="M648" s="455"/>
      <c r="N648" s="454" t="s">
        <v>28</v>
      </c>
      <c r="O648" s="455"/>
      <c r="P648" s="195"/>
      <c r="Q648" s="382"/>
      <c r="R648" s="441" t="s">
        <v>35</v>
      </c>
      <c r="S648" s="447"/>
      <c r="T648" s="449" t="s">
        <v>39</v>
      </c>
    </row>
    <row r="649" spans="1:20" ht="15.95" customHeight="1" x14ac:dyDescent="0.3">
      <c r="A649" s="450"/>
      <c r="B649" s="450"/>
      <c r="C649" s="196" t="s">
        <v>11</v>
      </c>
      <c r="D649" s="441" t="s">
        <v>16</v>
      </c>
      <c r="E649" s="439"/>
      <c r="F649" s="439"/>
      <c r="G649" s="440"/>
      <c r="H649" s="438" t="s">
        <v>23</v>
      </c>
      <c r="I649" s="439"/>
      <c r="J649" s="439"/>
      <c r="K649" s="440"/>
      <c r="L649" s="442" t="s">
        <v>29</v>
      </c>
      <c r="M649" s="443"/>
      <c r="N649" s="442" t="s">
        <v>29</v>
      </c>
      <c r="O649" s="443"/>
      <c r="P649" s="196"/>
      <c r="Q649" s="26" t="s">
        <v>416</v>
      </c>
      <c r="R649" s="444" t="s">
        <v>36</v>
      </c>
      <c r="S649" s="445"/>
      <c r="T649" s="450"/>
    </row>
    <row r="650" spans="1:20" ht="15.95" customHeight="1" x14ac:dyDescent="0.3">
      <c r="A650" s="450"/>
      <c r="B650" s="450"/>
      <c r="C650" s="197" t="s">
        <v>12</v>
      </c>
      <c r="D650" s="198"/>
      <c r="E650" s="199"/>
      <c r="F650" s="198"/>
      <c r="G650" s="198"/>
      <c r="H650" s="198"/>
      <c r="I650" s="198"/>
      <c r="J650" s="198"/>
      <c r="K650" s="198"/>
      <c r="L650" s="441" t="s">
        <v>30</v>
      </c>
      <c r="M650" s="447"/>
      <c r="N650" s="441" t="s">
        <v>30</v>
      </c>
      <c r="O650" s="447"/>
      <c r="P650" s="196" t="s">
        <v>34</v>
      </c>
      <c r="Q650" s="24" t="s">
        <v>417</v>
      </c>
      <c r="R650" s="195"/>
      <c r="S650" s="195"/>
      <c r="T650" s="450"/>
    </row>
    <row r="651" spans="1:20" ht="15.95" customHeight="1" x14ac:dyDescent="0.3">
      <c r="A651" s="450"/>
      <c r="B651" s="450"/>
      <c r="C651" s="197" t="s">
        <v>13</v>
      </c>
      <c r="D651" s="196" t="s">
        <v>17</v>
      </c>
      <c r="E651" s="200" t="s">
        <v>17</v>
      </c>
      <c r="F651" s="196" t="s">
        <v>20</v>
      </c>
      <c r="G651" s="196" t="s">
        <v>22</v>
      </c>
      <c r="H651" s="196" t="s">
        <v>24</v>
      </c>
      <c r="I651" s="196" t="s">
        <v>25</v>
      </c>
      <c r="J651" s="196" t="s">
        <v>26</v>
      </c>
      <c r="K651" s="196" t="s">
        <v>22</v>
      </c>
      <c r="L651" s="444" t="s">
        <v>14</v>
      </c>
      <c r="M651" s="445"/>
      <c r="N651" s="444" t="s">
        <v>33</v>
      </c>
      <c r="O651" s="445"/>
      <c r="P651" s="196" t="s">
        <v>28</v>
      </c>
      <c r="Q651" s="24" t="s">
        <v>418</v>
      </c>
      <c r="R651" s="196" t="s">
        <v>37</v>
      </c>
      <c r="S651" s="196" t="s">
        <v>38</v>
      </c>
      <c r="T651" s="450"/>
    </row>
    <row r="652" spans="1:20" ht="15.95" customHeight="1" x14ac:dyDescent="0.25">
      <c r="A652" s="450"/>
      <c r="B652" s="450"/>
      <c r="C652" s="197" t="s">
        <v>14</v>
      </c>
      <c r="D652" s="196" t="s">
        <v>18</v>
      </c>
      <c r="E652" s="200" t="s">
        <v>19</v>
      </c>
      <c r="F652" s="196" t="s">
        <v>21</v>
      </c>
      <c r="G652" s="196"/>
      <c r="H652" s="196"/>
      <c r="I652" s="196"/>
      <c r="J652" s="196" t="s">
        <v>27</v>
      </c>
      <c r="K652" s="196"/>
      <c r="L652" s="195" t="s">
        <v>22</v>
      </c>
      <c r="M652" s="203" t="s">
        <v>31</v>
      </c>
      <c r="N652" s="195" t="s">
        <v>22</v>
      </c>
      <c r="O652" s="203" t="s">
        <v>31</v>
      </c>
      <c r="P652" s="196"/>
      <c r="Q652" s="196"/>
      <c r="R652" s="204"/>
      <c r="S652" s="204"/>
      <c r="T652" s="450"/>
    </row>
    <row r="653" spans="1:20" ht="15.95" customHeight="1" x14ac:dyDescent="0.25">
      <c r="A653" s="451"/>
      <c r="B653" s="451"/>
      <c r="C653" s="166"/>
      <c r="D653" s="205"/>
      <c r="E653" s="206"/>
      <c r="F653" s="205"/>
      <c r="G653" s="205"/>
      <c r="H653" s="205"/>
      <c r="I653" s="205"/>
      <c r="J653" s="205"/>
      <c r="K653" s="205"/>
      <c r="L653" s="207" t="s">
        <v>29</v>
      </c>
      <c r="M653" s="208" t="s">
        <v>32</v>
      </c>
      <c r="N653" s="207" t="s">
        <v>29</v>
      </c>
      <c r="O653" s="208" t="s">
        <v>32</v>
      </c>
      <c r="P653" s="209"/>
      <c r="Q653" s="209"/>
      <c r="R653" s="205"/>
      <c r="S653" s="205"/>
      <c r="T653" s="451"/>
    </row>
    <row r="654" spans="1:20" ht="15.95" customHeight="1" x14ac:dyDescent="0.25">
      <c r="A654" s="167">
        <v>1</v>
      </c>
      <c r="B654" s="167">
        <v>2</v>
      </c>
      <c r="C654" s="167">
        <v>3</v>
      </c>
      <c r="D654" s="167">
        <v>4</v>
      </c>
      <c r="E654" s="167">
        <v>5</v>
      </c>
      <c r="F654" s="167">
        <v>6</v>
      </c>
      <c r="G654" s="167" t="s">
        <v>0</v>
      </c>
      <c r="H654" s="167">
        <v>8</v>
      </c>
      <c r="I654" s="167">
        <v>9</v>
      </c>
      <c r="J654" s="167">
        <v>10</v>
      </c>
      <c r="K654" s="167" t="s">
        <v>1</v>
      </c>
      <c r="L654" s="167">
        <v>12</v>
      </c>
      <c r="M654" s="210">
        <v>13</v>
      </c>
      <c r="N654" s="167">
        <v>14</v>
      </c>
      <c r="O654" s="210">
        <v>15</v>
      </c>
      <c r="P654" s="167">
        <v>16</v>
      </c>
      <c r="Q654" s="167">
        <v>17</v>
      </c>
      <c r="R654" s="167">
        <v>18</v>
      </c>
      <c r="S654" s="167">
        <v>19</v>
      </c>
      <c r="T654" s="167">
        <v>20</v>
      </c>
    </row>
    <row r="655" spans="1:20" ht="15.95" customHeight="1" x14ac:dyDescent="0.25">
      <c r="A655" s="167"/>
      <c r="B655" s="168"/>
      <c r="C655" s="168"/>
      <c r="D655" s="168"/>
      <c r="E655" s="168"/>
      <c r="F655" s="168"/>
      <c r="G655" s="168"/>
      <c r="H655" s="168"/>
      <c r="I655" s="168"/>
      <c r="J655" s="168"/>
      <c r="K655" s="168"/>
      <c r="L655" s="168"/>
      <c r="M655" s="184"/>
      <c r="N655" s="168"/>
      <c r="O655" s="176"/>
      <c r="P655" s="167"/>
      <c r="Q655" s="167"/>
      <c r="R655" s="168"/>
      <c r="S655" s="168"/>
      <c r="T655" s="168"/>
    </row>
    <row r="656" spans="1:20" ht="15.95" customHeight="1" x14ac:dyDescent="0.25">
      <c r="A656" s="167">
        <v>1</v>
      </c>
      <c r="B656" s="168" t="s">
        <v>109</v>
      </c>
      <c r="C656" s="239">
        <f>CURUP!C30</f>
        <v>0</v>
      </c>
      <c r="D656" s="239">
        <f>CURUP!D30</f>
        <v>0</v>
      </c>
      <c r="E656" s="239">
        <f>CURUP!E30</f>
        <v>0</v>
      </c>
      <c r="F656" s="239">
        <f>CURUP!F30</f>
        <v>0</v>
      </c>
      <c r="G656" s="239">
        <f>CURUP!G30</f>
        <v>0</v>
      </c>
      <c r="H656" s="239">
        <f>CURUP!H30</f>
        <v>0</v>
      </c>
      <c r="I656" s="239">
        <f>CURUP!I30</f>
        <v>0</v>
      </c>
      <c r="J656" s="239">
        <f>CURUP!J30</f>
        <v>0</v>
      </c>
      <c r="K656" s="239">
        <f>CURUP!K30</f>
        <v>0</v>
      </c>
      <c r="L656" s="239">
        <f>CURUP!L30</f>
        <v>0</v>
      </c>
      <c r="M656" s="240">
        <f>CURUP!M30</f>
        <v>0</v>
      </c>
      <c r="N656" s="239">
        <f>CURUP!N30</f>
        <v>0</v>
      </c>
      <c r="O656" s="240">
        <f>CURUP!O30</f>
        <v>0</v>
      </c>
      <c r="P656" s="167" t="str">
        <f>CURUP!P30</f>
        <v>Inti Kemiri</v>
      </c>
      <c r="Q656" s="167"/>
      <c r="R656" s="180">
        <f>CURUP!R30</f>
        <v>0</v>
      </c>
      <c r="S656" s="216"/>
      <c r="T656" s="168"/>
    </row>
    <row r="657" spans="1:20" ht="15.95" customHeight="1" x14ac:dyDescent="0.25">
      <c r="A657" s="167">
        <v>2</v>
      </c>
      <c r="B657" s="168" t="s">
        <v>110</v>
      </c>
      <c r="C657" s="217">
        <f>'CURUP SELATAN'!C30:N30</f>
        <v>37</v>
      </c>
      <c r="D657" s="217">
        <f>'CURUP SELATAN'!D30</f>
        <v>0</v>
      </c>
      <c r="E657" s="217">
        <f>'CURUP SELATAN'!E30</f>
        <v>0</v>
      </c>
      <c r="F657" s="217">
        <f>'CURUP SELATAN'!F30</f>
        <v>0</v>
      </c>
      <c r="G657" s="217">
        <f>'CURUP SELATAN'!G30</f>
        <v>37</v>
      </c>
      <c r="H657" s="217">
        <f>'CURUP SELATAN'!H30</f>
        <v>9</v>
      </c>
      <c r="I657" s="217">
        <f>'CURUP SELATAN'!I30</f>
        <v>20</v>
      </c>
      <c r="J657" s="217">
        <f>'CURUP SELATAN'!J30</f>
        <v>8</v>
      </c>
      <c r="K657" s="217">
        <f>'CURUP SELATAN'!K30</f>
        <v>37</v>
      </c>
      <c r="L657" s="217">
        <f>'CURUP SELATAN'!L30</f>
        <v>7570</v>
      </c>
      <c r="M657" s="241">
        <f>'CURUP SELATAN'!M30</f>
        <v>380</v>
      </c>
      <c r="N657" s="217">
        <f>'CURUP SELATAN'!N30</f>
        <v>7480</v>
      </c>
      <c r="O657" s="241">
        <f>'CURUP SELATAN'!O30</f>
        <v>375</v>
      </c>
      <c r="P657" s="167" t="str">
        <f>'CURUP SELATAN'!P30</f>
        <v>Inti Kemiri</v>
      </c>
      <c r="Q657" s="167">
        <f>'CURUP SELATAN'!Q30</f>
        <v>25000</v>
      </c>
      <c r="R657" s="168">
        <f>'CURUP SELATAN'!R30</f>
        <v>14</v>
      </c>
      <c r="S657" s="168"/>
      <c r="T657" s="168"/>
    </row>
    <row r="658" spans="1:20" ht="15.95" customHeight="1" x14ac:dyDescent="0.25">
      <c r="A658" s="167">
        <v>3</v>
      </c>
      <c r="B658" s="168" t="s">
        <v>111</v>
      </c>
      <c r="C658" s="217">
        <f>'CURUP UTARA'!C30</f>
        <v>3</v>
      </c>
      <c r="D658" s="239">
        <f>'CURUP UTARA'!D30</f>
        <v>0</v>
      </c>
      <c r="E658" s="239">
        <f>'CURUP UTARA'!E30</f>
        <v>0</v>
      </c>
      <c r="F658" s="239">
        <f>'CURUP UTARA'!F30</f>
        <v>0</v>
      </c>
      <c r="G658" s="217">
        <f>'CURUP UTARA'!G30</f>
        <v>3</v>
      </c>
      <c r="H658" s="217">
        <f>'CURUP UTARA'!H30</f>
        <v>3</v>
      </c>
      <c r="I658" s="217">
        <f>'CURUP UTARA'!I30</f>
        <v>0</v>
      </c>
      <c r="J658" s="217">
        <f>'CURUP UTARA'!J30</f>
        <v>0</v>
      </c>
      <c r="K658" s="217">
        <f>'CURUP UTARA'!K30</f>
        <v>3</v>
      </c>
      <c r="L658" s="239">
        <f>'CURUP UTARA'!L30</f>
        <v>0</v>
      </c>
      <c r="M658" s="239">
        <f>'CURUP UTARA'!M30</f>
        <v>0</v>
      </c>
      <c r="N658" s="217">
        <f>'CURUP UTARA'!N30</f>
        <v>0</v>
      </c>
      <c r="O658" s="239">
        <f>'CURUP UTARA'!O30</f>
        <v>0</v>
      </c>
      <c r="P658" s="287" t="str">
        <f>'CURUP UTARA'!P30</f>
        <v>Inti Kemiri</v>
      </c>
      <c r="Q658" s="287"/>
      <c r="R658" s="217">
        <f>'CURUP UTARA'!R30</f>
        <v>30</v>
      </c>
      <c r="S658" s="168"/>
      <c r="T658" s="168"/>
    </row>
    <row r="659" spans="1:20" ht="15.95" customHeight="1" x14ac:dyDescent="0.25">
      <c r="A659" s="167">
        <v>4</v>
      </c>
      <c r="B659" s="168" t="s">
        <v>112</v>
      </c>
      <c r="C659" s="239">
        <f>'CURUP TIMUR'!C30</f>
        <v>0</v>
      </c>
      <c r="D659" s="239">
        <f>'CURUP TIMUR'!D30</f>
        <v>0</v>
      </c>
      <c r="E659" s="239">
        <f>'CURUP TIMUR'!E30</f>
        <v>0</v>
      </c>
      <c r="F659" s="239">
        <f>'CURUP TIMUR'!F30</f>
        <v>0</v>
      </c>
      <c r="G659" s="239">
        <f>'CURUP TIMUR'!G30</f>
        <v>0</v>
      </c>
      <c r="H659" s="239">
        <f>'CURUP TIMUR'!H30</f>
        <v>0</v>
      </c>
      <c r="I659" s="239">
        <f>'CURUP TIMUR'!I30</f>
        <v>0</v>
      </c>
      <c r="J659" s="239">
        <f>'CURUP TIMUR'!J30</f>
        <v>0</v>
      </c>
      <c r="K659" s="239">
        <f>'CURUP TIMUR'!K30</f>
        <v>0</v>
      </c>
      <c r="L659" s="239">
        <f>'CURUP TIMUR'!L30</f>
        <v>0</v>
      </c>
      <c r="M659" s="240">
        <f>'CURUP TIMUR'!M30</f>
        <v>0</v>
      </c>
      <c r="N659" s="239">
        <f>'CURUP TIMUR'!N30</f>
        <v>0</v>
      </c>
      <c r="O659" s="240">
        <f>'CURUP TIMUR'!O30</f>
        <v>0</v>
      </c>
      <c r="P659" s="167" t="s">
        <v>73</v>
      </c>
      <c r="Q659" s="167"/>
      <c r="R659" s="239">
        <f>'CURUP TIMUR'!R30</f>
        <v>0</v>
      </c>
      <c r="S659" s="168"/>
      <c r="T659" s="168"/>
    </row>
    <row r="660" spans="1:20" ht="15.95" customHeight="1" x14ac:dyDescent="0.25">
      <c r="A660" s="167">
        <v>5</v>
      </c>
      <c r="B660" s="168" t="s">
        <v>113</v>
      </c>
      <c r="C660" s="217">
        <f>'CURUP TENGAH'!C30</f>
        <v>5</v>
      </c>
      <c r="D660" s="239">
        <f>'CURUP TENGAH'!D30</f>
        <v>0</v>
      </c>
      <c r="E660" s="239">
        <f>'CURUP TENGAH'!E30</f>
        <v>0</v>
      </c>
      <c r="F660" s="239">
        <f>'CURUP TENGAH'!F30</f>
        <v>0</v>
      </c>
      <c r="G660" s="217">
        <f>'CURUP TENGAH'!G30</f>
        <v>5</v>
      </c>
      <c r="H660" s="217">
        <f>'CURUP TENGAH'!H30</f>
        <v>2</v>
      </c>
      <c r="I660" s="217">
        <f>'CURUP TENGAH'!I30</f>
        <v>3</v>
      </c>
      <c r="J660" s="239">
        <f>'CURUP TENGAH'!J30</f>
        <v>0</v>
      </c>
      <c r="K660" s="217">
        <f>'CURUP TENGAH'!K30</f>
        <v>5</v>
      </c>
      <c r="L660" s="217">
        <f>'CURUP TENGAH'!L30</f>
        <v>1050</v>
      </c>
      <c r="M660" s="241">
        <f>'CURUP TENGAH'!M30</f>
        <v>350</v>
      </c>
      <c r="N660" s="217">
        <f>'CURUP TENGAH'!N30</f>
        <v>1050</v>
      </c>
      <c r="O660" s="241">
        <f>'CURUP TENGAH'!O30</f>
        <v>350</v>
      </c>
      <c r="P660" s="167" t="str">
        <f>'CURUP TENGAH'!P30</f>
        <v>Inti Kemiri</v>
      </c>
      <c r="Q660" s="167">
        <f>'CURUP TENGAH'!Q30</f>
        <v>25000</v>
      </c>
      <c r="R660" s="168">
        <f>'CURUP TENGAH'!R30</f>
        <v>8</v>
      </c>
      <c r="S660" s="216"/>
      <c r="T660" s="168"/>
    </row>
    <row r="661" spans="1:20" ht="15.95" customHeight="1" x14ac:dyDescent="0.25">
      <c r="A661" s="167">
        <v>6</v>
      </c>
      <c r="B661" s="168" t="s">
        <v>114</v>
      </c>
      <c r="C661" s="217">
        <f>'SELUPU REJANG'!C30</f>
        <v>40</v>
      </c>
      <c r="D661" s="217">
        <f>'SELUPU REJANG'!D30</f>
        <v>0</v>
      </c>
      <c r="E661" s="217">
        <f>'SELUPU REJANG'!E30</f>
        <v>0</v>
      </c>
      <c r="F661" s="217">
        <f>'SELUPU REJANG'!F30</f>
        <v>0</v>
      </c>
      <c r="G661" s="217">
        <f>'SELUPU REJANG'!G30</f>
        <v>40</v>
      </c>
      <c r="H661" s="217">
        <f>'SELUPU REJANG'!H30</f>
        <v>3</v>
      </c>
      <c r="I661" s="217">
        <f>'SELUPU REJANG'!I30</f>
        <v>35</v>
      </c>
      <c r="J661" s="217">
        <f>'SELUPU REJANG'!J30</f>
        <v>2</v>
      </c>
      <c r="K661" s="217">
        <f>'SELUPU REJANG'!K30</f>
        <v>40</v>
      </c>
      <c r="L661" s="217">
        <f>'SELUPU REJANG'!L30</f>
        <v>13910</v>
      </c>
      <c r="M661" s="241">
        <f>'SELUPU REJANG'!M30</f>
        <v>392.86</v>
      </c>
      <c r="N661" s="217">
        <f>'SELUPU REJANG'!N30</f>
        <v>13910</v>
      </c>
      <c r="O661" s="241">
        <f>'SELUPU REJANG'!O30</f>
        <v>392.85714285714283</v>
      </c>
      <c r="P661" s="167" t="str">
        <f>'SELUPU REJANG'!P30</f>
        <v>Inti Kemiri</v>
      </c>
      <c r="Q661" s="167">
        <f>'SELUPU REJANG'!Q30</f>
        <v>25000</v>
      </c>
      <c r="R661" s="168">
        <f>'SELUPU REJANG'!R30</f>
        <v>77</v>
      </c>
      <c r="S661" s="216"/>
      <c r="T661" s="168"/>
    </row>
    <row r="662" spans="1:20" ht="15.95" customHeight="1" x14ac:dyDescent="0.25">
      <c r="A662" s="167">
        <v>7</v>
      </c>
      <c r="B662" s="168" t="s">
        <v>115</v>
      </c>
      <c r="C662" s="217">
        <f>'BERMANI ULU'!C30</f>
        <v>12</v>
      </c>
      <c r="D662" s="217">
        <f>'BERMANI ULU'!D30</f>
        <v>0</v>
      </c>
      <c r="E662" s="217">
        <f>'BERMANI ULU'!E30</f>
        <v>0</v>
      </c>
      <c r="F662" s="217">
        <f>'BERMANI ULU'!F30</f>
        <v>0</v>
      </c>
      <c r="G662" s="217">
        <f>'BERMANI ULU'!G30</f>
        <v>12</v>
      </c>
      <c r="H662" s="217">
        <f>'BERMANI ULU'!H30</f>
        <v>3</v>
      </c>
      <c r="I662" s="217">
        <f>'BERMANI ULU'!I30</f>
        <v>9</v>
      </c>
      <c r="J662" s="217">
        <f>'BERMANI ULU'!J30</f>
        <v>0</v>
      </c>
      <c r="K662" s="217">
        <f>'BERMANI ULU'!K30</f>
        <v>12</v>
      </c>
      <c r="L662" s="217">
        <f>'BERMANI ULU'!L30</f>
        <v>3330</v>
      </c>
      <c r="M662" s="241">
        <f>'BERMANI ULU'!M30</f>
        <v>370</v>
      </c>
      <c r="N662" s="217">
        <f>'BERMANI ULU'!N30</f>
        <v>3330</v>
      </c>
      <c r="O662" s="241">
        <f>'BERMANI ULU'!O30</f>
        <v>370</v>
      </c>
      <c r="P662" s="167" t="str">
        <f>'BERMANI ULU'!P30</f>
        <v>Inti Kemiri</v>
      </c>
      <c r="Q662" s="167">
        <f>'BERMANI ULU'!Q30</f>
        <v>25000</v>
      </c>
      <c r="R662" s="235">
        <f>'BERMANI ULU'!R30</f>
        <v>24</v>
      </c>
      <c r="S662" s="216"/>
      <c r="T662" s="168"/>
    </row>
    <row r="663" spans="1:20" ht="15.95" customHeight="1" x14ac:dyDescent="0.25">
      <c r="A663" s="167">
        <v>8</v>
      </c>
      <c r="B663" s="168" t="s">
        <v>116</v>
      </c>
      <c r="C663" s="239">
        <f>BUR!C30</f>
        <v>0</v>
      </c>
      <c r="D663" s="239">
        <f>BUR!D30</f>
        <v>0</v>
      </c>
      <c r="E663" s="239">
        <f>BUR!E30</f>
        <v>0</v>
      </c>
      <c r="F663" s="239">
        <f>BUR!F30</f>
        <v>0</v>
      </c>
      <c r="G663" s="239">
        <f>BUR!G30</f>
        <v>0</v>
      </c>
      <c r="H663" s="239">
        <f>BUR!H30</f>
        <v>0</v>
      </c>
      <c r="I663" s="239">
        <f>BUR!I30</f>
        <v>0</v>
      </c>
      <c r="J663" s="239">
        <f>BUR!J30</f>
        <v>0</v>
      </c>
      <c r="K663" s="239">
        <f>BUR!K30</f>
        <v>0</v>
      </c>
      <c r="L663" s="239">
        <f>BUR!L30</f>
        <v>0</v>
      </c>
      <c r="M663" s="240">
        <f>BUR!M30</f>
        <v>0</v>
      </c>
      <c r="N663" s="239">
        <f>BUR!N30</f>
        <v>0</v>
      </c>
      <c r="O663" s="240">
        <f>BUR!O30</f>
        <v>0</v>
      </c>
      <c r="P663" s="167" t="str">
        <f>BUR!P30</f>
        <v>Inti Kemiri</v>
      </c>
      <c r="Q663" s="167"/>
      <c r="R663" s="180">
        <f>BUR!R30</f>
        <v>0</v>
      </c>
      <c r="S663" s="216"/>
      <c r="T663" s="168"/>
    </row>
    <row r="664" spans="1:20" ht="15.95" customHeight="1" x14ac:dyDescent="0.25">
      <c r="A664" s="167">
        <v>9</v>
      </c>
      <c r="B664" s="168" t="s">
        <v>117</v>
      </c>
      <c r="C664" s="217">
        <f>'SINDANG KELINGI'!C30</f>
        <v>21</v>
      </c>
      <c r="D664" s="217">
        <f>'SINDANG KELINGI'!D30</f>
        <v>0</v>
      </c>
      <c r="E664" s="217">
        <f>'SINDANG KELINGI'!E30</f>
        <v>0</v>
      </c>
      <c r="F664" s="217">
        <f>'SINDANG KELINGI'!F30</f>
        <v>0</v>
      </c>
      <c r="G664" s="217">
        <f>'SINDANG KELINGI'!G30</f>
        <v>21</v>
      </c>
      <c r="H664" s="217">
        <f>'SINDANG KELINGI'!H30</f>
        <v>0</v>
      </c>
      <c r="I664" s="217">
        <f>'SINDANG KELINGI'!I30</f>
        <v>21</v>
      </c>
      <c r="J664" s="217">
        <f>'SINDANG KELINGI'!J30</f>
        <v>0</v>
      </c>
      <c r="K664" s="217">
        <f>'SINDANG KELINGI'!K30</f>
        <v>21</v>
      </c>
      <c r="L664" s="217">
        <f>'SINDANG KELINGI'!L30</f>
        <v>8400</v>
      </c>
      <c r="M664" s="241">
        <f>'SINDANG KELINGI'!M30</f>
        <v>400</v>
      </c>
      <c r="N664" s="217">
        <f>'SINDANG KELINGI'!N30</f>
        <v>8400</v>
      </c>
      <c r="O664" s="241">
        <f>'SINDANG KELINGI'!O30</f>
        <v>400</v>
      </c>
      <c r="P664" s="167" t="str">
        <f>'SINDANG KELINGI'!P30</f>
        <v>Inti Kemiri</v>
      </c>
      <c r="Q664" s="167">
        <f>'SINDANG KELINGI'!Q30</f>
        <v>25000</v>
      </c>
      <c r="R664" s="235">
        <f>'SINDANG KELINGI'!R30</f>
        <v>52</v>
      </c>
      <c r="S664" s="216"/>
      <c r="T664" s="168"/>
    </row>
    <row r="665" spans="1:20" ht="15.95" customHeight="1" x14ac:dyDescent="0.25">
      <c r="A665" s="167">
        <v>10</v>
      </c>
      <c r="B665" s="168" t="s">
        <v>118</v>
      </c>
      <c r="C665" s="217">
        <f>'SINDANG DATARAN '!C30</f>
        <v>23</v>
      </c>
      <c r="D665" s="217">
        <f>'SINDANG DATARAN '!D30</f>
        <v>0</v>
      </c>
      <c r="E665" s="217">
        <f>'SINDANG DATARAN '!E30</f>
        <v>0</v>
      </c>
      <c r="F665" s="217">
        <f>'SINDANG DATARAN '!F30</f>
        <v>0</v>
      </c>
      <c r="G665" s="217">
        <f>'SINDANG DATARAN '!G30</f>
        <v>23</v>
      </c>
      <c r="H665" s="217">
        <f>'SINDANG DATARAN '!H30</f>
        <v>0</v>
      </c>
      <c r="I665" s="217">
        <f>'SINDANG DATARAN '!I30</f>
        <v>22</v>
      </c>
      <c r="J665" s="217">
        <f>'SINDANG DATARAN '!J30</f>
        <v>1</v>
      </c>
      <c r="K665" s="217">
        <f>'SINDANG DATARAN '!K30</f>
        <v>23</v>
      </c>
      <c r="L665" s="217">
        <f>'SINDANG DATARAN '!L30</f>
        <v>8500</v>
      </c>
      <c r="M665" s="241">
        <f>'SINDANG DATARAN '!M30</f>
        <v>393.33333333333331</v>
      </c>
      <c r="N665" s="217">
        <f>'SINDANG DATARAN '!N30</f>
        <v>8500</v>
      </c>
      <c r="O665" s="241">
        <f>'SINDANG DATARAN '!O30</f>
        <v>393.33333333333331</v>
      </c>
      <c r="P665" s="167" t="str">
        <f>'SINDANG DATARAN '!P30</f>
        <v>Inti Kemiri</v>
      </c>
      <c r="Q665" s="167">
        <f>'SINDANG DATARAN '!Q30</f>
        <v>25000</v>
      </c>
      <c r="R665" s="235">
        <f>'SINDANG DATARAN '!R30</f>
        <v>55</v>
      </c>
      <c r="S665" s="216"/>
      <c r="T665" s="168"/>
    </row>
    <row r="666" spans="1:20" ht="15.95" customHeight="1" x14ac:dyDescent="0.25">
      <c r="A666" s="167">
        <v>11</v>
      </c>
      <c r="B666" s="168" t="s">
        <v>119</v>
      </c>
      <c r="C666" s="217">
        <f>'SINDANG BELITI ULU'!C30</f>
        <v>60</v>
      </c>
      <c r="D666" s="217">
        <f>'SINDANG BELITI ULU'!D30</f>
        <v>0</v>
      </c>
      <c r="E666" s="217">
        <f>'SINDANG BELITI ULU'!E30</f>
        <v>0</v>
      </c>
      <c r="F666" s="217">
        <f>'SINDANG BELITI ULU'!F30</f>
        <v>0</v>
      </c>
      <c r="G666" s="217">
        <f>'SINDANG BELITI ULU'!G30</f>
        <v>60</v>
      </c>
      <c r="H666" s="217">
        <f>'SINDANG BELITI ULU'!H30</f>
        <v>0</v>
      </c>
      <c r="I666" s="217">
        <f>'SINDANG BELITI ULU'!I30</f>
        <v>60</v>
      </c>
      <c r="J666" s="217">
        <f>'SINDANG BELITI ULU'!J30</f>
        <v>0</v>
      </c>
      <c r="K666" s="217">
        <f>'SINDANG BELITI ULU'!K30</f>
        <v>60</v>
      </c>
      <c r="L666" s="217">
        <f>'SINDANG BELITI ULU'!L30</f>
        <v>24000</v>
      </c>
      <c r="M666" s="241">
        <f>'SINDANG BELITI ULU'!M30</f>
        <v>400</v>
      </c>
      <c r="N666" s="217">
        <f>'SINDANG BELITI ULU'!N30</f>
        <v>24000</v>
      </c>
      <c r="O666" s="241">
        <f>'SINDANG BELITI ULU'!O30</f>
        <v>400</v>
      </c>
      <c r="P666" s="167" t="str">
        <f>'SINDANG BELITI ULU'!P30</f>
        <v>Inti Kemiri</v>
      </c>
      <c r="Q666" s="167">
        <f>'SINDANG BELITI ULU'!Q30</f>
        <v>25000</v>
      </c>
      <c r="R666" s="235">
        <f>'SINDANG BELITI ULU'!R30</f>
        <v>88</v>
      </c>
      <c r="S666" s="216"/>
      <c r="T666" s="168"/>
    </row>
    <row r="667" spans="1:20" ht="15.95" customHeight="1" x14ac:dyDescent="0.25">
      <c r="A667" s="167">
        <v>12</v>
      </c>
      <c r="B667" s="168" t="s">
        <v>120</v>
      </c>
      <c r="C667" s="239">
        <f>BINDURIANG!C30</f>
        <v>0</v>
      </c>
      <c r="D667" s="239">
        <f>BINDURIANG!D30</f>
        <v>0</v>
      </c>
      <c r="E667" s="239">
        <f>BINDURIANG!E30</f>
        <v>0</v>
      </c>
      <c r="F667" s="239">
        <f>BINDURIANG!F30</f>
        <v>0</v>
      </c>
      <c r="G667" s="239">
        <f>BINDURIANG!G30</f>
        <v>0</v>
      </c>
      <c r="H667" s="239">
        <f>BINDURIANG!H30</f>
        <v>0</v>
      </c>
      <c r="I667" s="239">
        <f>BINDURIANG!I30</f>
        <v>0</v>
      </c>
      <c r="J667" s="239">
        <f>BINDURIANG!J30</f>
        <v>0</v>
      </c>
      <c r="K667" s="239">
        <f>BINDURIANG!K30</f>
        <v>0</v>
      </c>
      <c r="L667" s="239">
        <f>BINDURIANG!L30</f>
        <v>0</v>
      </c>
      <c r="M667" s="240">
        <f>BINDURIANG!M30</f>
        <v>0</v>
      </c>
      <c r="N667" s="239">
        <f>BINDURIANG!N30</f>
        <v>0</v>
      </c>
      <c r="O667" s="240">
        <f>BINDURIANG!O30</f>
        <v>0</v>
      </c>
      <c r="P667" s="167" t="str">
        <f>BINDURIANG!P30</f>
        <v>Inti Kemiri</v>
      </c>
      <c r="Q667" s="167"/>
      <c r="R667" s="180">
        <f>BINDURIANG!R30</f>
        <v>0</v>
      </c>
      <c r="S667" s="168"/>
      <c r="T667" s="168"/>
    </row>
    <row r="668" spans="1:20" ht="15.95" customHeight="1" x14ac:dyDescent="0.25">
      <c r="A668" s="167">
        <v>13</v>
      </c>
      <c r="B668" s="168" t="s">
        <v>121</v>
      </c>
      <c r="C668" s="239">
        <f>'PUT '!C30</f>
        <v>0</v>
      </c>
      <c r="D668" s="239">
        <f>'SINDANG DATARAN '!J39</f>
        <v>0</v>
      </c>
      <c r="E668" s="239">
        <f>'PUT '!E30</f>
        <v>0</v>
      </c>
      <c r="F668" s="239">
        <f>'PUT '!F30</f>
        <v>0</v>
      </c>
      <c r="G668" s="239">
        <f>'PUT '!G30</f>
        <v>0</v>
      </c>
      <c r="H668" s="239">
        <f>'PUT '!H30</f>
        <v>0</v>
      </c>
      <c r="I668" s="239">
        <f>'PUT '!I30</f>
        <v>0</v>
      </c>
      <c r="J668" s="239">
        <f>'PUT '!J30</f>
        <v>0</v>
      </c>
      <c r="K668" s="239">
        <f>'PUT '!K30</f>
        <v>0</v>
      </c>
      <c r="L668" s="239">
        <f>'PUT '!L30</f>
        <v>0</v>
      </c>
      <c r="M668" s="240">
        <f>'PUT '!M30</f>
        <v>0</v>
      </c>
      <c r="N668" s="239">
        <f>'PUT '!N30</f>
        <v>0</v>
      </c>
      <c r="O668" s="240">
        <f>'PUT '!O30</f>
        <v>0</v>
      </c>
      <c r="P668" s="167" t="str">
        <f>'PUT '!P30</f>
        <v>Inti Kemiri</v>
      </c>
      <c r="Q668" s="167"/>
      <c r="R668" s="180">
        <f>'PUT '!R30</f>
        <v>0</v>
      </c>
      <c r="S668" s="168"/>
      <c r="T668" s="168"/>
    </row>
    <row r="669" spans="1:20" ht="15.95" customHeight="1" x14ac:dyDescent="0.25">
      <c r="A669" s="167">
        <v>14</v>
      </c>
      <c r="B669" s="168" t="s">
        <v>288</v>
      </c>
      <c r="C669" s="239">
        <f>'SINDANG BELITI ILIR'!C30</f>
        <v>0</v>
      </c>
      <c r="D669" s="239">
        <f>'SINDANG BELITI ILIR'!D30</f>
        <v>0</v>
      </c>
      <c r="E669" s="239">
        <f>'SINDANG BELITI ILIR'!E30</f>
        <v>0</v>
      </c>
      <c r="F669" s="239">
        <f>'SINDANG BELITI ILIR'!F30</f>
        <v>0</v>
      </c>
      <c r="G669" s="239">
        <f>'SINDANG BELITI ILIR'!G30</f>
        <v>0</v>
      </c>
      <c r="H669" s="239">
        <f>'SINDANG BELITI ILIR'!H30</f>
        <v>0</v>
      </c>
      <c r="I669" s="239">
        <f>'SINDANG BELITI ILIR'!I30</f>
        <v>0</v>
      </c>
      <c r="J669" s="239">
        <f>'SINDANG BELITI ILIR'!J30</f>
        <v>0</v>
      </c>
      <c r="K669" s="239">
        <f>'SINDANG BELITI ILIR'!K30</f>
        <v>0</v>
      </c>
      <c r="L669" s="239">
        <f>'SINDANG BELITI ILIR'!L30</f>
        <v>0</v>
      </c>
      <c r="M669" s="240">
        <f>'PUT '!M30</f>
        <v>0</v>
      </c>
      <c r="N669" s="239">
        <f>'SINDANG BELITI ILIR'!N30</f>
        <v>0</v>
      </c>
      <c r="O669" s="240">
        <f>'SINDANG BELITI ILIR'!O30</f>
        <v>0</v>
      </c>
      <c r="P669" s="167" t="str">
        <f>'PUT '!P30</f>
        <v>Inti Kemiri</v>
      </c>
      <c r="Q669" s="167"/>
      <c r="R669" s="180">
        <f>'SINDANG BELITI ILIR'!R30</f>
        <v>0</v>
      </c>
      <c r="S669" s="168"/>
      <c r="T669" s="168"/>
    </row>
    <row r="670" spans="1:20" ht="15.95" customHeight="1" x14ac:dyDescent="0.25">
      <c r="A670" s="167">
        <v>15</v>
      </c>
      <c r="B670" s="168" t="s">
        <v>269</v>
      </c>
      <c r="C670" s="239">
        <f>'KOTA PADANG'!C30</f>
        <v>0</v>
      </c>
      <c r="D670" s="239">
        <f>'KOTA PADANG'!D30</f>
        <v>0</v>
      </c>
      <c r="E670" s="239">
        <f>'KOTA PADANG'!E30</f>
        <v>0</v>
      </c>
      <c r="F670" s="239">
        <f>'KOTA PADANG'!F30</f>
        <v>0</v>
      </c>
      <c r="G670" s="239">
        <f>'KOTA PADANG'!G30</f>
        <v>0</v>
      </c>
      <c r="H670" s="239">
        <f>'KOTA PADANG'!H30</f>
        <v>0</v>
      </c>
      <c r="I670" s="239">
        <f>'KOTA PADANG'!I30</f>
        <v>0</v>
      </c>
      <c r="J670" s="239">
        <f>'KOTA PADANG'!J30</f>
        <v>0</v>
      </c>
      <c r="K670" s="239">
        <f>'KOTA PADANG'!K30</f>
        <v>0</v>
      </c>
      <c r="L670" s="239">
        <f>'KOTA PADANG'!L30</f>
        <v>0</v>
      </c>
      <c r="M670" s="240">
        <f>'KOTA PADANG'!M30</f>
        <v>0</v>
      </c>
      <c r="N670" s="239">
        <f>'KOTA PADANG'!N31</f>
        <v>0</v>
      </c>
      <c r="O670" s="240">
        <f>'KOTA PADANG'!O30</f>
        <v>0</v>
      </c>
      <c r="P670" s="221" t="str">
        <f>'KOTA PADANG'!P30</f>
        <v>Inti Kemiri</v>
      </c>
      <c r="Q670" s="221"/>
      <c r="R670" s="180">
        <f>'KOTA PADANG'!R30</f>
        <v>0</v>
      </c>
      <c r="S670" s="168"/>
      <c r="T670" s="168"/>
    </row>
    <row r="671" spans="1:20" ht="15.95" customHeight="1" x14ac:dyDescent="0.25">
      <c r="A671" s="167"/>
      <c r="B671" s="168"/>
      <c r="C671" s="239"/>
      <c r="D671" s="239"/>
      <c r="E671" s="239"/>
      <c r="F671" s="239"/>
      <c r="G671" s="239"/>
      <c r="H671" s="239"/>
      <c r="I671" s="239"/>
      <c r="J671" s="239"/>
      <c r="K671" s="239"/>
      <c r="L671" s="239"/>
      <c r="M671" s="240"/>
      <c r="N671" s="239"/>
      <c r="O671" s="240"/>
      <c r="P671" s="167"/>
      <c r="Q671" s="167"/>
      <c r="R671" s="168"/>
      <c r="S671" s="168"/>
      <c r="T671" s="168"/>
    </row>
    <row r="672" spans="1:20" ht="15.95" customHeight="1" x14ac:dyDescent="0.25">
      <c r="A672" s="167"/>
      <c r="B672" s="187" t="s">
        <v>3</v>
      </c>
      <c r="C672" s="240">
        <f>SUM(C656:C671)</f>
        <v>201</v>
      </c>
      <c r="D672" s="240">
        <f t="shared" ref="D672:L672" si="25">SUM(D656:D671)</f>
        <v>0</v>
      </c>
      <c r="E672" s="240">
        <f t="shared" si="25"/>
        <v>0</v>
      </c>
      <c r="F672" s="240">
        <f t="shared" si="25"/>
        <v>0</v>
      </c>
      <c r="G672" s="240">
        <f t="shared" si="25"/>
        <v>201</v>
      </c>
      <c r="H672" s="241">
        <f>SUM(H656:H671)</f>
        <v>20</v>
      </c>
      <c r="I672" s="240">
        <f t="shared" si="25"/>
        <v>170</v>
      </c>
      <c r="J672" s="241">
        <f t="shared" si="25"/>
        <v>11</v>
      </c>
      <c r="K672" s="240">
        <f>SUM(K656:K671)</f>
        <v>201</v>
      </c>
      <c r="L672" s="217">
        <f t="shared" si="25"/>
        <v>66760</v>
      </c>
      <c r="M672" s="240">
        <f>SUM(M656:M666)/7</f>
        <v>383.74190476190478</v>
      </c>
      <c r="N672" s="217">
        <f>SUM(N656:N671)</f>
        <v>66670</v>
      </c>
      <c r="O672" s="240">
        <f>SUM(O657:O671)/7</f>
        <v>383.02721088435374</v>
      </c>
      <c r="P672" s="221" t="s">
        <v>73</v>
      </c>
      <c r="Q672" s="221">
        <f>SUM(Q657:Q666)/7</f>
        <v>25000</v>
      </c>
      <c r="R672" s="168">
        <f>SUM(R656:R671)</f>
        <v>348</v>
      </c>
      <c r="S672" s="216"/>
      <c r="T672" s="168"/>
    </row>
    <row r="674" spans="1:20" ht="15.95" customHeight="1" x14ac:dyDescent="0.25">
      <c r="A674" s="436" t="s">
        <v>46</v>
      </c>
      <c r="B674" s="436"/>
      <c r="C674" s="436"/>
      <c r="N674" s="173"/>
    </row>
    <row r="675" spans="1:20" ht="15.95" customHeight="1" x14ac:dyDescent="0.25">
      <c r="N675" s="453" t="str">
        <f>N627</f>
        <v>Curup, 31 Desember 2023</v>
      </c>
      <c r="O675" s="453"/>
      <c r="P675" s="453"/>
      <c r="Q675" s="213"/>
    </row>
    <row r="676" spans="1:20" ht="15.95" customHeight="1" x14ac:dyDescent="0.25">
      <c r="N676" s="453" t="s">
        <v>292</v>
      </c>
      <c r="O676" s="453"/>
      <c r="P676" s="453"/>
      <c r="Q676" s="213"/>
    </row>
    <row r="680" spans="1:20" ht="15.95" customHeight="1" x14ac:dyDescent="0.25">
      <c r="N680" s="446" t="str">
        <f>N632</f>
        <v>NETI HERPITA, SP</v>
      </c>
      <c r="O680" s="446"/>
      <c r="P680" s="446"/>
      <c r="Q680" s="214"/>
    </row>
    <row r="681" spans="1:20" ht="15.95" customHeight="1" x14ac:dyDescent="0.25">
      <c r="N681" s="453" t="str">
        <f>N633</f>
        <v>NIP. 19661002 199102 2 001</v>
      </c>
      <c r="O681" s="453"/>
      <c r="P681" s="453"/>
      <c r="Q681" s="213"/>
    </row>
    <row r="682" spans="1:20" ht="15.95" customHeight="1" x14ac:dyDescent="0.25">
      <c r="N682" s="213"/>
      <c r="O682" s="213"/>
      <c r="P682" s="213"/>
      <c r="Q682" s="213"/>
    </row>
    <row r="683" spans="1:20" ht="15.95" customHeight="1" x14ac:dyDescent="0.25">
      <c r="N683" s="213"/>
      <c r="O683" s="213"/>
      <c r="P683" s="213"/>
      <c r="Q683" s="213"/>
    </row>
    <row r="684" spans="1:20" ht="15.95" customHeight="1" x14ac:dyDescent="0.25">
      <c r="N684" s="213"/>
      <c r="O684" s="213"/>
      <c r="P684" s="213"/>
      <c r="Q684" s="213"/>
    </row>
    <row r="685" spans="1:20" ht="15.95" customHeight="1" x14ac:dyDescent="0.25">
      <c r="N685" s="213"/>
      <c r="O685" s="213"/>
      <c r="P685" s="213"/>
      <c r="Q685" s="213"/>
    </row>
    <row r="686" spans="1:20" ht="15.95" customHeight="1" x14ac:dyDescent="0.25">
      <c r="N686" s="213"/>
      <c r="O686" s="213"/>
      <c r="P686" s="213"/>
      <c r="Q686" s="213"/>
    </row>
    <row r="687" spans="1:20" ht="15.95" customHeight="1" x14ac:dyDescent="0.25">
      <c r="N687" s="213"/>
      <c r="O687" s="213"/>
      <c r="P687" s="213"/>
      <c r="Q687" s="213"/>
    </row>
    <row r="688" spans="1:20" ht="15.95" customHeight="1" x14ac:dyDescent="0.25">
      <c r="A688" s="436" t="s">
        <v>332</v>
      </c>
      <c r="B688" s="436"/>
      <c r="C688" s="436"/>
      <c r="D688" s="436"/>
      <c r="E688" s="436"/>
      <c r="F688" s="436"/>
      <c r="G688" s="436"/>
      <c r="H688" s="436"/>
      <c r="I688" s="436"/>
      <c r="J688" s="436"/>
      <c r="K688" s="436"/>
      <c r="L688" s="436"/>
      <c r="M688" s="436"/>
      <c r="N688" s="436"/>
      <c r="O688" s="436"/>
      <c r="P688" s="436"/>
      <c r="Q688" s="436"/>
      <c r="R688" s="436"/>
      <c r="S688" s="436"/>
      <c r="T688" s="436"/>
    </row>
    <row r="690" spans="1:20" ht="15.95" customHeight="1" x14ac:dyDescent="0.25">
      <c r="A690" s="420" t="s">
        <v>93</v>
      </c>
      <c r="B690" s="420"/>
      <c r="C690" s="420"/>
      <c r="D690" s="420"/>
      <c r="E690" s="420"/>
      <c r="F690" s="420"/>
      <c r="G690" s="420"/>
      <c r="H690" s="420"/>
      <c r="I690" s="420"/>
      <c r="J690" s="420"/>
      <c r="K690" s="420"/>
      <c r="L690" s="420"/>
      <c r="M690" s="420"/>
      <c r="N690" s="420"/>
      <c r="O690" s="420"/>
      <c r="P690" s="420"/>
      <c r="Q690" s="420"/>
      <c r="R690" s="420"/>
      <c r="S690" s="420"/>
      <c r="T690" s="420"/>
    </row>
    <row r="691" spans="1:20" ht="15.95" customHeight="1" x14ac:dyDescent="0.25">
      <c r="A691" s="420" t="s">
        <v>4</v>
      </c>
      <c r="B691" s="420"/>
      <c r="C691" s="420"/>
      <c r="D691" s="420"/>
      <c r="E691" s="420"/>
      <c r="F691" s="420"/>
      <c r="G691" s="420"/>
      <c r="H691" s="420"/>
      <c r="I691" s="420"/>
      <c r="J691" s="420"/>
      <c r="K691" s="420"/>
      <c r="L691" s="420"/>
      <c r="M691" s="420"/>
      <c r="N691" s="420"/>
      <c r="O691" s="420"/>
      <c r="P691" s="420"/>
      <c r="Q691" s="420"/>
      <c r="R691" s="420"/>
      <c r="S691" s="420"/>
      <c r="T691" s="420"/>
    </row>
    <row r="692" spans="1:20" ht="15.95" customHeight="1" x14ac:dyDescent="0.25">
      <c r="N692" s="178"/>
    </row>
    <row r="693" spans="1:20" ht="15.95" customHeight="1" x14ac:dyDescent="0.3">
      <c r="A693" s="437" t="s">
        <v>5</v>
      </c>
      <c r="B693" s="437"/>
      <c r="C693" s="193" t="s">
        <v>88</v>
      </c>
      <c r="D693" s="193"/>
      <c r="L693" s="173"/>
      <c r="N693" s="173"/>
      <c r="Q693" s="246" t="s">
        <v>42</v>
      </c>
      <c r="S693" s="16" t="str">
        <f>S644</f>
        <v>: 2023</v>
      </c>
    </row>
    <row r="694" spans="1:20" ht="15.95" customHeight="1" x14ac:dyDescent="0.3">
      <c r="A694" s="436" t="s">
        <v>6</v>
      </c>
      <c r="B694" s="436"/>
      <c r="C694" s="174" t="s">
        <v>99</v>
      </c>
      <c r="Q694" s="246" t="s">
        <v>43</v>
      </c>
      <c r="S694" s="16" t="s">
        <v>45</v>
      </c>
    </row>
    <row r="695" spans="1:20" ht="15.95" customHeight="1" x14ac:dyDescent="0.3">
      <c r="A695" s="436" t="s">
        <v>7</v>
      </c>
      <c r="B695" s="436"/>
      <c r="C695" s="174" t="s">
        <v>41</v>
      </c>
      <c r="Q695" s="246" t="s">
        <v>44</v>
      </c>
      <c r="S695" s="16" t="str">
        <f>S646</f>
        <v>: IV ( Empat )</v>
      </c>
    </row>
    <row r="697" spans="1:20" ht="15.95" customHeight="1" x14ac:dyDescent="0.25">
      <c r="A697" s="449" t="s">
        <v>8</v>
      </c>
      <c r="B697" s="449" t="s">
        <v>9</v>
      </c>
      <c r="C697" s="195" t="s">
        <v>10</v>
      </c>
      <c r="D697" s="438" t="s">
        <v>15</v>
      </c>
      <c r="E697" s="439"/>
      <c r="F697" s="439"/>
      <c r="G697" s="439"/>
      <c r="H697" s="439"/>
      <c r="I697" s="439"/>
      <c r="J697" s="439"/>
      <c r="K697" s="440"/>
      <c r="L697" s="454" t="s">
        <v>28</v>
      </c>
      <c r="M697" s="455"/>
      <c r="N697" s="454" t="s">
        <v>28</v>
      </c>
      <c r="O697" s="455"/>
      <c r="P697" s="195"/>
      <c r="Q697" s="382"/>
      <c r="R697" s="441" t="s">
        <v>35</v>
      </c>
      <c r="S697" s="447"/>
      <c r="T697" s="449" t="s">
        <v>39</v>
      </c>
    </row>
    <row r="698" spans="1:20" ht="15.95" customHeight="1" x14ac:dyDescent="0.3">
      <c r="A698" s="450"/>
      <c r="B698" s="450"/>
      <c r="C698" s="196" t="s">
        <v>11</v>
      </c>
      <c r="D698" s="441" t="s">
        <v>16</v>
      </c>
      <c r="E698" s="439"/>
      <c r="F698" s="439"/>
      <c r="G698" s="440"/>
      <c r="H698" s="438" t="s">
        <v>23</v>
      </c>
      <c r="I698" s="439"/>
      <c r="J698" s="439"/>
      <c r="K698" s="440"/>
      <c r="L698" s="442" t="s">
        <v>29</v>
      </c>
      <c r="M698" s="443"/>
      <c r="N698" s="442" t="s">
        <v>29</v>
      </c>
      <c r="O698" s="443"/>
      <c r="P698" s="196"/>
      <c r="Q698" s="26" t="s">
        <v>416</v>
      </c>
      <c r="R698" s="444" t="s">
        <v>36</v>
      </c>
      <c r="S698" s="445"/>
      <c r="T698" s="450"/>
    </row>
    <row r="699" spans="1:20" ht="15.95" customHeight="1" x14ac:dyDescent="0.3">
      <c r="A699" s="450"/>
      <c r="B699" s="450"/>
      <c r="C699" s="197" t="s">
        <v>12</v>
      </c>
      <c r="D699" s="198"/>
      <c r="E699" s="199"/>
      <c r="F699" s="198"/>
      <c r="G699" s="198"/>
      <c r="H699" s="198"/>
      <c r="I699" s="198"/>
      <c r="J699" s="198"/>
      <c r="K699" s="198"/>
      <c r="L699" s="441" t="s">
        <v>30</v>
      </c>
      <c r="M699" s="447"/>
      <c r="N699" s="441" t="s">
        <v>30</v>
      </c>
      <c r="O699" s="447"/>
      <c r="P699" s="196" t="s">
        <v>34</v>
      </c>
      <c r="Q699" s="24" t="s">
        <v>417</v>
      </c>
      <c r="R699" s="195"/>
      <c r="S699" s="195"/>
      <c r="T699" s="450"/>
    </row>
    <row r="700" spans="1:20" ht="15.95" customHeight="1" x14ac:dyDescent="0.3">
      <c r="A700" s="450"/>
      <c r="B700" s="450"/>
      <c r="C700" s="197" t="s">
        <v>13</v>
      </c>
      <c r="D700" s="196" t="s">
        <v>17</v>
      </c>
      <c r="E700" s="200" t="s">
        <v>17</v>
      </c>
      <c r="F700" s="196" t="s">
        <v>20</v>
      </c>
      <c r="G700" s="196" t="s">
        <v>22</v>
      </c>
      <c r="H700" s="196" t="s">
        <v>24</v>
      </c>
      <c r="I700" s="196" t="s">
        <v>25</v>
      </c>
      <c r="J700" s="196" t="s">
        <v>26</v>
      </c>
      <c r="K700" s="196" t="s">
        <v>22</v>
      </c>
      <c r="L700" s="444" t="s">
        <v>14</v>
      </c>
      <c r="M700" s="445"/>
      <c r="N700" s="444" t="s">
        <v>33</v>
      </c>
      <c r="O700" s="445"/>
      <c r="P700" s="196" t="s">
        <v>28</v>
      </c>
      <c r="Q700" s="24" t="s">
        <v>418</v>
      </c>
      <c r="R700" s="196" t="s">
        <v>37</v>
      </c>
      <c r="S700" s="196" t="s">
        <v>38</v>
      </c>
      <c r="T700" s="450"/>
    </row>
    <row r="701" spans="1:20" ht="15.95" customHeight="1" x14ac:dyDescent="0.25">
      <c r="A701" s="450"/>
      <c r="B701" s="450"/>
      <c r="C701" s="197" t="s">
        <v>14</v>
      </c>
      <c r="D701" s="196" t="s">
        <v>18</v>
      </c>
      <c r="E701" s="200" t="s">
        <v>19</v>
      </c>
      <c r="F701" s="196" t="s">
        <v>21</v>
      </c>
      <c r="G701" s="196"/>
      <c r="H701" s="196"/>
      <c r="I701" s="196"/>
      <c r="J701" s="196" t="s">
        <v>27</v>
      </c>
      <c r="K701" s="196"/>
      <c r="L701" s="195" t="s">
        <v>22</v>
      </c>
      <c r="M701" s="203" t="s">
        <v>31</v>
      </c>
      <c r="N701" s="195" t="s">
        <v>22</v>
      </c>
      <c r="O701" s="203" t="s">
        <v>31</v>
      </c>
      <c r="P701" s="196"/>
      <c r="Q701" s="196"/>
      <c r="R701" s="204"/>
      <c r="S701" s="204"/>
      <c r="T701" s="450"/>
    </row>
    <row r="702" spans="1:20" ht="15.95" customHeight="1" x14ac:dyDescent="0.25">
      <c r="A702" s="451"/>
      <c r="B702" s="451"/>
      <c r="C702" s="166"/>
      <c r="D702" s="205"/>
      <c r="E702" s="206"/>
      <c r="F702" s="205"/>
      <c r="G702" s="205"/>
      <c r="H702" s="205"/>
      <c r="I702" s="205"/>
      <c r="J702" s="205"/>
      <c r="K702" s="205"/>
      <c r="L702" s="207" t="s">
        <v>29</v>
      </c>
      <c r="M702" s="208" t="s">
        <v>32</v>
      </c>
      <c r="N702" s="207" t="s">
        <v>29</v>
      </c>
      <c r="O702" s="208" t="s">
        <v>32</v>
      </c>
      <c r="P702" s="209"/>
      <c r="Q702" s="209"/>
      <c r="R702" s="205"/>
      <c r="S702" s="205"/>
      <c r="T702" s="451"/>
    </row>
    <row r="703" spans="1:20" ht="15.95" customHeight="1" x14ac:dyDescent="0.25">
      <c r="A703" s="167">
        <v>1</v>
      </c>
      <c r="B703" s="167">
        <v>2</v>
      </c>
      <c r="C703" s="167">
        <v>3</v>
      </c>
      <c r="D703" s="167">
        <v>4</v>
      </c>
      <c r="E703" s="167">
        <v>5</v>
      </c>
      <c r="F703" s="167">
        <v>6</v>
      </c>
      <c r="G703" s="167" t="s">
        <v>0</v>
      </c>
      <c r="H703" s="167">
        <v>8</v>
      </c>
      <c r="I703" s="167">
        <v>9</v>
      </c>
      <c r="J703" s="167">
        <v>10</v>
      </c>
      <c r="K703" s="167" t="s">
        <v>1</v>
      </c>
      <c r="L703" s="167">
        <v>12</v>
      </c>
      <c r="M703" s="210">
        <v>13</v>
      </c>
      <c r="N703" s="167">
        <v>14</v>
      </c>
      <c r="O703" s="210">
        <v>15</v>
      </c>
      <c r="P703" s="167">
        <v>16</v>
      </c>
      <c r="Q703" s="167">
        <v>17</v>
      </c>
      <c r="R703" s="167">
        <v>18</v>
      </c>
      <c r="S703" s="167">
        <v>19</v>
      </c>
      <c r="T703" s="167">
        <v>20</v>
      </c>
    </row>
    <row r="704" spans="1:20" ht="15.95" customHeight="1" x14ac:dyDescent="0.25">
      <c r="A704" s="167"/>
      <c r="B704" s="168"/>
      <c r="C704" s="168"/>
      <c r="D704" s="168"/>
      <c r="E704" s="168"/>
      <c r="F704" s="168"/>
      <c r="G704" s="168"/>
      <c r="H704" s="168"/>
      <c r="I704" s="168"/>
      <c r="J704" s="168"/>
      <c r="K704" s="168"/>
      <c r="L704" s="168"/>
      <c r="M704" s="184"/>
      <c r="N704" s="168"/>
      <c r="O704" s="176"/>
      <c r="P704" s="167"/>
      <c r="Q704" s="167"/>
      <c r="R704" s="168"/>
      <c r="S704" s="168"/>
      <c r="T704" s="168"/>
    </row>
    <row r="705" spans="1:20" ht="15.95" customHeight="1" x14ac:dyDescent="0.25">
      <c r="A705" s="167">
        <v>1</v>
      </c>
      <c r="B705" s="168" t="s">
        <v>109</v>
      </c>
      <c r="C705" s="180">
        <v>0</v>
      </c>
      <c r="D705" s="180">
        <v>0</v>
      </c>
      <c r="E705" s="180">
        <v>0</v>
      </c>
      <c r="F705" s="180">
        <v>0</v>
      </c>
      <c r="G705" s="180">
        <v>0</v>
      </c>
      <c r="H705" s="180">
        <v>0</v>
      </c>
      <c r="I705" s="180">
        <v>0</v>
      </c>
      <c r="J705" s="180">
        <v>0</v>
      </c>
      <c r="K705" s="180">
        <v>0</v>
      </c>
      <c r="L705" s="180">
        <v>0</v>
      </c>
      <c r="M705" s="182">
        <v>0</v>
      </c>
      <c r="N705" s="180">
        <v>0</v>
      </c>
      <c r="O705" s="182">
        <v>0</v>
      </c>
      <c r="P705" s="167" t="s">
        <v>75</v>
      </c>
      <c r="Q705" s="167"/>
      <c r="R705" s="180">
        <v>0</v>
      </c>
      <c r="S705" s="168"/>
      <c r="T705" s="168"/>
    </row>
    <row r="706" spans="1:20" ht="15.95" customHeight="1" x14ac:dyDescent="0.25">
      <c r="A706" s="167">
        <v>2</v>
      </c>
      <c r="B706" s="168" t="s">
        <v>110</v>
      </c>
      <c r="C706" s="180">
        <v>0</v>
      </c>
      <c r="D706" s="180">
        <v>0</v>
      </c>
      <c r="E706" s="180">
        <v>0</v>
      </c>
      <c r="F706" s="180">
        <v>0</v>
      </c>
      <c r="G706" s="180">
        <v>0</v>
      </c>
      <c r="H706" s="180">
        <v>0</v>
      </c>
      <c r="I706" s="180">
        <v>0</v>
      </c>
      <c r="J706" s="180">
        <v>0</v>
      </c>
      <c r="K706" s="180">
        <v>0</v>
      </c>
      <c r="L706" s="180">
        <v>0</v>
      </c>
      <c r="M706" s="182">
        <v>0</v>
      </c>
      <c r="N706" s="180">
        <v>0</v>
      </c>
      <c r="O706" s="182">
        <v>0</v>
      </c>
      <c r="P706" s="167" t="s">
        <v>75</v>
      </c>
      <c r="Q706" s="167"/>
      <c r="R706" s="180">
        <v>0</v>
      </c>
      <c r="S706" s="168"/>
      <c r="T706" s="168"/>
    </row>
    <row r="707" spans="1:20" ht="15.95" customHeight="1" x14ac:dyDescent="0.25">
      <c r="A707" s="167">
        <v>3</v>
      </c>
      <c r="B707" s="168" t="s">
        <v>111</v>
      </c>
      <c r="C707" s="222">
        <f>'CURUP UTARA'!C32</f>
        <v>10</v>
      </c>
      <c r="D707" s="222">
        <f>'CURUP UTARA'!D32</f>
        <v>0</v>
      </c>
      <c r="E707" s="222">
        <f>'CURUP UTARA'!E32</f>
        <v>0</v>
      </c>
      <c r="F707" s="222">
        <f>'CURUP UTARA'!F32</f>
        <v>0</v>
      </c>
      <c r="G707" s="222">
        <f>'CURUP UTARA'!G32</f>
        <v>10</v>
      </c>
      <c r="H707" s="222">
        <f>'CURUP UTARA'!H32</f>
        <v>10</v>
      </c>
      <c r="I707" s="222">
        <f>'CURUP UTARA'!I32</f>
        <v>0</v>
      </c>
      <c r="J707" s="222">
        <f>'CURUP UTARA'!J32</f>
        <v>0</v>
      </c>
      <c r="K707" s="222">
        <f>'CURUP UTARA'!K32</f>
        <v>10</v>
      </c>
      <c r="L707" s="222">
        <f>'CURUP UTARA'!L32</f>
        <v>0</v>
      </c>
      <c r="M707" s="232">
        <f>'CURUP UTARA'!M32</f>
        <v>0</v>
      </c>
      <c r="N707" s="222">
        <f>'CURUP UTARA'!N32</f>
        <v>0</v>
      </c>
      <c r="O707" s="232">
        <f>'CURUP UTARA'!O32</f>
        <v>0</v>
      </c>
      <c r="P707" s="167" t="str">
        <f>'CURUP UTARA'!P32</f>
        <v>Biji Pala</v>
      </c>
      <c r="Q707" s="167"/>
      <c r="R707" s="222">
        <f>'CURUP UTARA'!R32</f>
        <v>63</v>
      </c>
      <c r="S707" s="168"/>
      <c r="T707" s="168"/>
    </row>
    <row r="708" spans="1:20" ht="15.95" customHeight="1" x14ac:dyDescent="0.25">
      <c r="A708" s="167">
        <v>4</v>
      </c>
      <c r="B708" s="168" t="s">
        <v>112</v>
      </c>
      <c r="C708" s="180">
        <f>'CURUP TIMUR'!C32</f>
        <v>0</v>
      </c>
      <c r="D708" s="180">
        <f>'CURUP TIMUR'!D32</f>
        <v>0</v>
      </c>
      <c r="E708" s="180">
        <f>'CURUP TIMUR'!E32</f>
        <v>0</v>
      </c>
      <c r="F708" s="180">
        <f>'CURUP TIMUR'!F32</f>
        <v>0</v>
      </c>
      <c r="G708" s="180">
        <f>'CURUP TIMUR'!G32</f>
        <v>0</v>
      </c>
      <c r="H708" s="180">
        <f>'CURUP TIMUR'!H32</f>
        <v>0</v>
      </c>
      <c r="I708" s="180">
        <f>'CURUP TENGAH'!I32</f>
        <v>0</v>
      </c>
      <c r="J708" s="180">
        <f>'CURUP TENGAH'!J32</f>
        <v>0</v>
      </c>
      <c r="K708" s="180">
        <f>'CURUP TENGAH'!K32</f>
        <v>0</v>
      </c>
      <c r="L708" s="180">
        <f>'CURUP TENGAH'!L32</f>
        <v>0</v>
      </c>
      <c r="M708" s="182">
        <f>'CURUP TIMUR'!M32</f>
        <v>0</v>
      </c>
      <c r="N708" s="180">
        <f>'CURUP TIMUR'!N32</f>
        <v>0</v>
      </c>
      <c r="O708" s="231">
        <f>'CURUP TIMUR'!O32</f>
        <v>0</v>
      </c>
      <c r="P708" s="167" t="str">
        <f>'CURUP TIMUR'!P32</f>
        <v>Biji Pala Basah</v>
      </c>
      <c r="Q708" s="167"/>
      <c r="R708" s="180">
        <f>'CURUP TIMUR'!R32</f>
        <v>0</v>
      </c>
      <c r="S708" s="168"/>
      <c r="T708" s="168"/>
    </row>
    <row r="709" spans="1:20" ht="15.95" customHeight="1" x14ac:dyDescent="0.25">
      <c r="A709" s="167">
        <v>5</v>
      </c>
      <c r="B709" s="168" t="s">
        <v>113</v>
      </c>
      <c r="C709" s="180">
        <f>'CURUP TENGAH'!C32</f>
        <v>0</v>
      </c>
      <c r="D709" s="180">
        <f>'CURUP TENGAH'!D32</f>
        <v>0</v>
      </c>
      <c r="E709" s="180">
        <f>'CURUP TENGAH'!E32</f>
        <v>0</v>
      </c>
      <c r="F709" s="180">
        <f>'CURUP TENGAH'!F32</f>
        <v>0</v>
      </c>
      <c r="G709" s="180">
        <f>'CURUP TENGAH'!G32</f>
        <v>0</v>
      </c>
      <c r="H709" s="180">
        <f>'CURUP TENGAH'!H32</f>
        <v>0</v>
      </c>
      <c r="I709" s="180">
        <f>'CURUP TENGAH'!I32</f>
        <v>0</v>
      </c>
      <c r="J709" s="180">
        <f>'CURUP TENGAH'!J32</f>
        <v>0</v>
      </c>
      <c r="K709" s="180">
        <f>'CURUP TENGAH'!K32</f>
        <v>0</v>
      </c>
      <c r="L709" s="180">
        <f>'CURUP TENGAH'!L32</f>
        <v>0</v>
      </c>
      <c r="M709" s="182">
        <f>'CURUP TENGAH'!M32</f>
        <v>0</v>
      </c>
      <c r="N709" s="180">
        <f>'CURUP TENGAH'!N32</f>
        <v>0</v>
      </c>
      <c r="O709" s="182">
        <f>'CURUP TENGAH'!O32</f>
        <v>0</v>
      </c>
      <c r="P709" s="167" t="str">
        <f>'CURUP TENGAH'!P32</f>
        <v>Biji Pala Basah</v>
      </c>
      <c r="Q709" s="167"/>
      <c r="R709" s="180">
        <f>'CURUP TENGAH'!R32</f>
        <v>0</v>
      </c>
      <c r="S709" s="168"/>
      <c r="T709" s="168"/>
    </row>
    <row r="710" spans="1:20" ht="15.95" customHeight="1" x14ac:dyDescent="0.25">
      <c r="A710" s="167">
        <v>6</v>
      </c>
      <c r="B710" s="168" t="s">
        <v>114</v>
      </c>
      <c r="C710" s="168">
        <f>'SELUPU REJANG'!C32</f>
        <v>7</v>
      </c>
      <c r="D710" s="180">
        <f>'SELUPU REJANG'!D32</f>
        <v>0</v>
      </c>
      <c r="E710" s="180">
        <f>'SELUPU REJANG'!E32</f>
        <v>0</v>
      </c>
      <c r="F710" s="180">
        <f>'SELUPU REJANG'!F32</f>
        <v>0</v>
      </c>
      <c r="G710" s="168">
        <f>'SELUPU REJANG'!G32</f>
        <v>7</v>
      </c>
      <c r="H710" s="168">
        <f>'SELUPU REJANG'!H32</f>
        <v>3</v>
      </c>
      <c r="I710" s="168">
        <f>'SELUPU REJANG'!I32</f>
        <v>4</v>
      </c>
      <c r="J710" s="222">
        <f>'SELUPU REJANG'!J32</f>
        <v>0</v>
      </c>
      <c r="K710" s="168">
        <f>'SELUPU REJANG'!K32</f>
        <v>7</v>
      </c>
      <c r="L710" s="168">
        <f>'SELUPU REJANG'!L32</f>
        <v>1080</v>
      </c>
      <c r="M710" s="233">
        <f>'SELUPU REJANG'!M32</f>
        <v>270</v>
      </c>
      <c r="N710" s="223">
        <f>'SELUPU REJANG'!N32</f>
        <v>1080</v>
      </c>
      <c r="O710" s="233">
        <f>'SELUPU REJANG'!O32</f>
        <v>270</v>
      </c>
      <c r="P710" s="167" t="str">
        <f>'SELUPU REJANG'!P32</f>
        <v>Biji Pala Basah</v>
      </c>
      <c r="Q710" s="167">
        <f>'SELUPU REJANG'!Q32</f>
        <v>40000</v>
      </c>
      <c r="R710" s="235">
        <f>'SELUPU REJANG'!R32</f>
        <v>26</v>
      </c>
      <c r="S710" s="168"/>
      <c r="T710" s="168"/>
    </row>
    <row r="711" spans="1:20" ht="15.95" customHeight="1" x14ac:dyDescent="0.25">
      <c r="A711" s="167">
        <v>7</v>
      </c>
      <c r="B711" s="168" t="s">
        <v>115</v>
      </c>
      <c r="C711" s="180">
        <f>'BERMANI ULU'!C32</f>
        <v>56</v>
      </c>
      <c r="D711" s="222">
        <f>'BERMANI ULU'!D32</f>
        <v>0</v>
      </c>
      <c r="E711" s="222">
        <f>'BERMANI ULU'!E32</f>
        <v>0</v>
      </c>
      <c r="F711" s="222">
        <f>'BERMANI ULU'!F32</f>
        <v>0</v>
      </c>
      <c r="G711" s="180">
        <f>'BERMANI ULU'!G32</f>
        <v>56</v>
      </c>
      <c r="H711" s="180">
        <f>'BERMANI ULU'!H32</f>
        <v>56</v>
      </c>
      <c r="I711" s="180">
        <f>'BERMANI ULU'!I32</f>
        <v>0</v>
      </c>
      <c r="J711" s="180">
        <f>'BERMANI ULU'!J32</f>
        <v>0</v>
      </c>
      <c r="K711" s="180">
        <f>'BERMANI ULU'!K32</f>
        <v>56</v>
      </c>
      <c r="L711" s="180">
        <f>'BERMANI ULU'!L32</f>
        <v>0</v>
      </c>
      <c r="M711" s="182">
        <f>'BERMANI ULU'!M32</f>
        <v>0</v>
      </c>
      <c r="N711" s="180">
        <f>'BERMANI ULU'!N32</f>
        <v>0</v>
      </c>
      <c r="O711" s="182">
        <f>'BERMANI ULU'!O32</f>
        <v>0</v>
      </c>
      <c r="P711" s="167" t="str">
        <f>'BERMANI ULU'!P32</f>
        <v>Biji Pala Basah</v>
      </c>
      <c r="Q711" s="167"/>
      <c r="R711" s="168">
        <f>'BERMANI ULU'!R32</f>
        <v>45</v>
      </c>
      <c r="S711" s="168"/>
      <c r="T711" s="168"/>
    </row>
    <row r="712" spans="1:20" ht="15.95" customHeight="1" x14ac:dyDescent="0.25">
      <c r="A712" s="167">
        <v>8</v>
      </c>
      <c r="B712" s="168" t="s">
        <v>116</v>
      </c>
      <c r="C712" s="180">
        <f>BUR!C32</f>
        <v>8</v>
      </c>
      <c r="D712" s="222">
        <f>BUR!D32</f>
        <v>0</v>
      </c>
      <c r="E712" s="222">
        <f>BUR!E32</f>
        <v>0</v>
      </c>
      <c r="F712" s="222">
        <f>BUR!F32</f>
        <v>0</v>
      </c>
      <c r="G712" s="180">
        <f>BUR!G32</f>
        <v>8</v>
      </c>
      <c r="H712" s="180">
        <f>BUR!H32</f>
        <v>7</v>
      </c>
      <c r="I712" s="180">
        <f>BUR!I32</f>
        <v>1</v>
      </c>
      <c r="J712" s="222">
        <f>BUR!J32</f>
        <v>0</v>
      </c>
      <c r="K712" s="180">
        <f>BUR!K32</f>
        <v>8</v>
      </c>
      <c r="L712" s="168">
        <f>BUR!L32</f>
        <v>350</v>
      </c>
      <c r="M712" s="233">
        <f>BUR!M32</f>
        <v>350</v>
      </c>
      <c r="N712" s="180">
        <f>BUR!N32</f>
        <v>350</v>
      </c>
      <c r="O712" s="233">
        <f>BUR!O32</f>
        <v>350</v>
      </c>
      <c r="P712" s="167" t="str">
        <f>BUR!P32</f>
        <v>Biji Pala Basah</v>
      </c>
      <c r="Q712" s="167">
        <f>BUR!Q32</f>
        <v>40000</v>
      </c>
      <c r="R712" s="180">
        <f>BUR!R32</f>
        <v>43</v>
      </c>
      <c r="S712" s="168"/>
      <c r="T712" s="168"/>
    </row>
    <row r="713" spans="1:20" ht="15.95" customHeight="1" x14ac:dyDescent="0.25">
      <c r="A713" s="167">
        <v>9</v>
      </c>
      <c r="B713" s="168" t="s">
        <v>117</v>
      </c>
      <c r="C713" s="180">
        <f>'SINDANG KELINGI'!C32</f>
        <v>0</v>
      </c>
      <c r="D713" s="180">
        <f>'SINDANG KELINGI'!D32</f>
        <v>0</v>
      </c>
      <c r="E713" s="180">
        <f>'SINDANG KELINGI'!E32</f>
        <v>0</v>
      </c>
      <c r="F713" s="180">
        <f>'SINDANG KELINGI'!F32</f>
        <v>0</v>
      </c>
      <c r="G713" s="180">
        <f>'SINDANG KELINGI'!G32</f>
        <v>0</v>
      </c>
      <c r="H713" s="180">
        <f>'SINDANG KELINGI'!H32</f>
        <v>0</v>
      </c>
      <c r="I713" s="180">
        <f>'SINDANG KELINGI'!I32</f>
        <v>0</v>
      </c>
      <c r="J713" s="180">
        <f>'SINDANG KELINGI'!J32</f>
        <v>0</v>
      </c>
      <c r="K713" s="180">
        <f>'SINDANG KELINGI'!K32</f>
        <v>0</v>
      </c>
      <c r="L713" s="180">
        <f>'SINDANG KELINGI'!L32</f>
        <v>0</v>
      </c>
      <c r="M713" s="182">
        <f>'SINDANG KELINGI'!M32</f>
        <v>0</v>
      </c>
      <c r="N713" s="180">
        <f>'SINDANG KELINGI'!N32</f>
        <v>0</v>
      </c>
      <c r="O713" s="182">
        <f>'SINDANG KELINGI'!O32</f>
        <v>0</v>
      </c>
      <c r="P713" s="167" t="str">
        <f>'SINDANG KELINGI'!P32</f>
        <v>Biji Pala Basah</v>
      </c>
      <c r="Q713" s="167"/>
      <c r="R713" s="180">
        <f>'SINDANG KELINGI'!R32</f>
        <v>0</v>
      </c>
      <c r="S713" s="168"/>
      <c r="T713" s="168"/>
    </row>
    <row r="714" spans="1:20" ht="15.95" customHeight="1" x14ac:dyDescent="0.25">
      <c r="A714" s="167">
        <v>10</v>
      </c>
      <c r="B714" s="168" t="s">
        <v>118</v>
      </c>
      <c r="C714" s="180">
        <f>'SINDANG DATARAN '!C32</f>
        <v>0</v>
      </c>
      <c r="D714" s="180">
        <f>'SINDANG KELINGI'!D32</f>
        <v>0</v>
      </c>
      <c r="E714" s="180">
        <f>'SINDANG DATARAN '!E32</f>
        <v>0</v>
      </c>
      <c r="F714" s="180">
        <f>'SINDANG DATARAN '!F32</f>
        <v>0</v>
      </c>
      <c r="G714" s="180">
        <f>'SINDANG DATARAN '!G32</f>
        <v>0</v>
      </c>
      <c r="H714" s="180">
        <f>'SINDANG DATARAN '!H32</f>
        <v>0</v>
      </c>
      <c r="I714" s="180">
        <f>'SINDANG DATARAN '!I32</f>
        <v>0</v>
      </c>
      <c r="J714" s="180">
        <f>'SINDANG DATARAN '!J32</f>
        <v>0</v>
      </c>
      <c r="K714" s="180">
        <f>'SINDANG DATARAN '!K32</f>
        <v>0</v>
      </c>
      <c r="L714" s="180">
        <f>'SINDANG DATARAN '!L32</f>
        <v>0</v>
      </c>
      <c r="M714" s="182">
        <f>'SINDANG DATARAN '!M32</f>
        <v>0</v>
      </c>
      <c r="N714" s="180">
        <f>'SINDANG DATARAN '!N32</f>
        <v>0</v>
      </c>
      <c r="O714" s="182">
        <f>'SINDANG DATARAN '!O32</f>
        <v>0</v>
      </c>
      <c r="P714" s="167" t="str">
        <f>'SINDANG DATARAN '!P32</f>
        <v>Biji Pala Basah</v>
      </c>
      <c r="Q714" s="167"/>
      <c r="R714" s="180">
        <f>'SINDANG DATARAN '!R32</f>
        <v>0</v>
      </c>
      <c r="S714" s="168"/>
      <c r="T714" s="168"/>
    </row>
    <row r="715" spans="1:20" ht="15.95" customHeight="1" x14ac:dyDescent="0.25">
      <c r="A715" s="167">
        <v>11</v>
      </c>
      <c r="B715" s="168" t="s">
        <v>119</v>
      </c>
      <c r="C715" s="180">
        <f>'SINDANG BELITI ULU'!C32</f>
        <v>19</v>
      </c>
      <c r="D715" s="180">
        <f>'SINDANG BELITI ULU'!D32</f>
        <v>0</v>
      </c>
      <c r="E715" s="249">
        <f>'SINDANG BELITI ULU'!E446</f>
        <v>0</v>
      </c>
      <c r="F715" s="180">
        <f>'SINDANG BELITI ULU'!F32</f>
        <v>0</v>
      </c>
      <c r="G715" s="180">
        <f>'SINDANG BELITI ULU'!G32</f>
        <v>19</v>
      </c>
      <c r="H715" s="168">
        <f>'SINDANG BELITI ULU'!H32</f>
        <v>14.5</v>
      </c>
      <c r="I715" s="168">
        <f>'SINDANG BELITI ULU'!I32</f>
        <v>4.5</v>
      </c>
      <c r="J715" s="180">
        <f>'SINDANG BELITI ULU'!J32</f>
        <v>0</v>
      </c>
      <c r="K715" s="180">
        <f>'SINDANG BELITI ULU'!K32</f>
        <v>19</v>
      </c>
      <c r="L715" s="168">
        <f>'SINDANG BELITI ULU'!L32</f>
        <v>1350</v>
      </c>
      <c r="M715" s="236">
        <f>'SINDANG BELITI ULU'!M32</f>
        <v>300</v>
      </c>
      <c r="N715" s="168">
        <f>'SINDANG BELITI ULU'!N32</f>
        <v>1350</v>
      </c>
      <c r="O715" s="233">
        <f>'SINDANG BELITI ULU'!O32</f>
        <v>300</v>
      </c>
      <c r="P715" s="167" t="str">
        <f>'SINDANG BELITI ULU'!P32</f>
        <v>Biji Pala Basah</v>
      </c>
      <c r="Q715" s="167">
        <f>'SINDANG BELITI ULU'!Q32</f>
        <v>40000</v>
      </c>
      <c r="R715" s="235">
        <f>'SINDANG BELITI ULU'!R32</f>
        <v>30</v>
      </c>
      <c r="S715" s="168"/>
      <c r="T715" s="168"/>
    </row>
    <row r="716" spans="1:20" ht="15.95" customHeight="1" x14ac:dyDescent="0.25">
      <c r="A716" s="167">
        <v>12</v>
      </c>
      <c r="B716" s="168" t="s">
        <v>120</v>
      </c>
      <c r="C716" s="168">
        <f>BINDURIANG!C32</f>
        <v>8.5</v>
      </c>
      <c r="D716" s="180">
        <f>BINDURIANG!D32</f>
        <v>0</v>
      </c>
      <c r="E716" s="180">
        <f>BINDURIANG!E32</f>
        <v>0</v>
      </c>
      <c r="F716" s="180">
        <f>BINDURIANG!F32</f>
        <v>0</v>
      </c>
      <c r="G716" s="168">
        <f>BINDURIANG!G32</f>
        <v>8.5</v>
      </c>
      <c r="H716" s="275">
        <f>BINDURIANG!H32</f>
        <v>6</v>
      </c>
      <c r="I716" s="275">
        <f>BINDURIANG!I32</f>
        <v>2.5</v>
      </c>
      <c r="J716" s="222">
        <f>BINDURIANG!J32</f>
        <v>0</v>
      </c>
      <c r="K716" s="168">
        <f>BINDURIANG!K32</f>
        <v>8.5</v>
      </c>
      <c r="L716" s="168">
        <f>BINDURIANG!L32</f>
        <v>700</v>
      </c>
      <c r="M716" s="233">
        <f>BINDURIANG!M32</f>
        <v>280</v>
      </c>
      <c r="N716" s="223">
        <f>BINDURIANG!N32</f>
        <v>700</v>
      </c>
      <c r="O716" s="233">
        <f>BINDURIANG!O32</f>
        <v>280</v>
      </c>
      <c r="P716" s="167" t="str">
        <f>BINDURIANG!P32</f>
        <v>Biji Pala Basah</v>
      </c>
      <c r="Q716" s="167">
        <f>BINDURIANG!Q32</f>
        <v>40000</v>
      </c>
      <c r="R716" s="168">
        <f>BINDURIANG!R32</f>
        <v>32</v>
      </c>
      <c r="S716" s="168"/>
      <c r="T716" s="168"/>
    </row>
    <row r="717" spans="1:20" ht="15.95" customHeight="1" x14ac:dyDescent="0.25">
      <c r="A717" s="167">
        <v>13</v>
      </c>
      <c r="B717" s="168" t="s">
        <v>121</v>
      </c>
      <c r="C717" s="168">
        <f>'PUT '!C32</f>
        <v>6</v>
      </c>
      <c r="D717" s="180">
        <f>'PUT '!D32</f>
        <v>0</v>
      </c>
      <c r="E717" s="180">
        <f>'PUT '!E32</f>
        <v>0</v>
      </c>
      <c r="F717" s="180">
        <f>'PUT '!F32</f>
        <v>0</v>
      </c>
      <c r="G717" s="168">
        <f>'PUT '!G32</f>
        <v>6</v>
      </c>
      <c r="H717" s="180">
        <f>'PUT '!H32</f>
        <v>0</v>
      </c>
      <c r="I717" s="168">
        <f>'PUT '!I32</f>
        <v>6</v>
      </c>
      <c r="J717" s="180">
        <f>'PUT '!J32</f>
        <v>0</v>
      </c>
      <c r="K717" s="216">
        <f>'PUT '!K32</f>
        <v>6</v>
      </c>
      <c r="L717" s="168">
        <f>'PUT '!L32</f>
        <v>1840</v>
      </c>
      <c r="M717" s="182">
        <f>'PUT '!M32</f>
        <v>305</v>
      </c>
      <c r="N717" s="168">
        <f>'PUT '!N32</f>
        <v>1840</v>
      </c>
      <c r="O717" s="233">
        <f>'PUT '!O32</f>
        <v>305</v>
      </c>
      <c r="P717" s="167" t="str">
        <f>'PUT '!P32</f>
        <v>Biji Pala Basah</v>
      </c>
      <c r="Q717" s="167">
        <f>'PUT '!Q32</f>
        <v>40000</v>
      </c>
      <c r="R717" s="168">
        <f>'PUT '!R32</f>
        <v>7</v>
      </c>
      <c r="S717" s="168"/>
      <c r="T717" s="168"/>
    </row>
    <row r="718" spans="1:20" ht="15.95" customHeight="1" x14ac:dyDescent="0.25">
      <c r="A718" s="167">
        <v>14</v>
      </c>
      <c r="B718" s="168" t="s">
        <v>288</v>
      </c>
      <c r="C718" s="180">
        <f>'SINDANG BELITI ILIR'!C32</f>
        <v>0</v>
      </c>
      <c r="D718" s="180">
        <f>'SINDANG BELITI ILIR'!D32</f>
        <v>0</v>
      </c>
      <c r="E718" s="180">
        <f>'SINDANG BELITI ILIR'!E32</f>
        <v>0</v>
      </c>
      <c r="F718" s="180">
        <f>'SINDANG BELITI ILIR'!F32</f>
        <v>0</v>
      </c>
      <c r="G718" s="180">
        <f>'SINDANG BELITI ILIR'!G32</f>
        <v>0</v>
      </c>
      <c r="H718" s="180">
        <f>'SINDANG BELITI ILIR'!H32</f>
        <v>0</v>
      </c>
      <c r="I718" s="180">
        <f>'SINDANG BELITI ILIR'!I32</f>
        <v>0</v>
      </c>
      <c r="J718" s="180">
        <f>'SINDANG BELITI ILIR'!J32</f>
        <v>0</v>
      </c>
      <c r="K718" s="180">
        <f>'SINDANG BELITI ILIR'!K32</f>
        <v>0</v>
      </c>
      <c r="L718" s="180">
        <f>'SINDANG BELITI ILIR'!L32</f>
        <v>0</v>
      </c>
      <c r="M718" s="182">
        <f>'SINDANG BELITI ILIR'!M32</f>
        <v>0</v>
      </c>
      <c r="N718" s="180">
        <f>'SINDANG BELITI ILIR'!N32</f>
        <v>0</v>
      </c>
      <c r="O718" s="182">
        <f>'SINDANG BELITI ILIR'!O32</f>
        <v>0</v>
      </c>
      <c r="P718" s="167" t="str">
        <f>'SINDANG BELITI ILIR'!P32</f>
        <v>Biji Pala Basah</v>
      </c>
      <c r="Q718" s="167"/>
      <c r="R718" s="180">
        <f>'SINDANG BELITI ILIR'!R32</f>
        <v>0</v>
      </c>
      <c r="S718" s="168"/>
      <c r="T718" s="168"/>
    </row>
    <row r="719" spans="1:20" ht="15.95" customHeight="1" x14ac:dyDescent="0.25">
      <c r="A719" s="167">
        <v>15</v>
      </c>
      <c r="B719" s="168" t="s">
        <v>269</v>
      </c>
      <c r="C719" s="249">
        <f>'KOTA PADANG'!C32</f>
        <v>8.8000000000000007</v>
      </c>
      <c r="D719" s="180">
        <f>'KOTA PADANG'!D32</f>
        <v>0</v>
      </c>
      <c r="E719" s="249">
        <f>'KOTA PADANG'!E32</f>
        <v>0</v>
      </c>
      <c r="F719" s="180">
        <f>'KOTA PADANG'!F32</f>
        <v>0</v>
      </c>
      <c r="G719" s="249">
        <f>'KOTA PADANG'!G32</f>
        <v>8.8000000000000007</v>
      </c>
      <c r="H719" s="249">
        <f>'KOTA PADANG'!H32</f>
        <v>8.8000000000000007</v>
      </c>
      <c r="I719" s="180">
        <f>'KOTA PADANG'!I32</f>
        <v>0</v>
      </c>
      <c r="J719" s="180">
        <f>'KOTA PADANG'!J32</f>
        <v>0</v>
      </c>
      <c r="K719" s="249">
        <f>'KOTA PADANG'!K32</f>
        <v>8.8000000000000007</v>
      </c>
      <c r="L719" s="180">
        <f>'KOTA PADANG'!L32</f>
        <v>0</v>
      </c>
      <c r="M719" s="182">
        <f>'KOTA PADANG'!M32</f>
        <v>0</v>
      </c>
      <c r="N719" s="180">
        <f>'KOTA PADANG'!N32</f>
        <v>0</v>
      </c>
      <c r="O719" s="182">
        <f>'KOTA PADANG'!O32</f>
        <v>0</v>
      </c>
      <c r="P719" s="167" t="str">
        <f>'KOTA PADANG'!P32</f>
        <v>Biji Pala Basah</v>
      </c>
      <c r="Q719" s="167"/>
      <c r="R719" s="180">
        <f>'KOTA PADANG'!R32</f>
        <v>13</v>
      </c>
      <c r="S719" s="168"/>
      <c r="T719" s="168"/>
    </row>
    <row r="720" spans="1:20" ht="15.95" customHeight="1" x14ac:dyDescent="0.25">
      <c r="A720" s="167"/>
      <c r="B720" s="168"/>
      <c r="C720" s="168"/>
      <c r="D720" s="180"/>
      <c r="E720" s="180"/>
      <c r="F720" s="180"/>
      <c r="G720" s="168"/>
      <c r="H720" s="168"/>
      <c r="I720" s="168"/>
      <c r="J720" s="168"/>
      <c r="K720" s="168"/>
      <c r="L720" s="168"/>
      <c r="M720" s="184"/>
      <c r="N720" s="168"/>
      <c r="O720" s="184"/>
      <c r="P720" s="167"/>
      <c r="Q720" s="167"/>
      <c r="R720" s="168"/>
      <c r="S720" s="168"/>
      <c r="T720" s="168"/>
    </row>
    <row r="721" spans="1:21" ht="15.95" customHeight="1" x14ac:dyDescent="0.25">
      <c r="A721" s="167"/>
      <c r="B721" s="187" t="s">
        <v>3</v>
      </c>
      <c r="C721" s="297">
        <f>SUM(C705:C720)</f>
        <v>123.3</v>
      </c>
      <c r="D721" s="182">
        <f>SUM(D705:D720)</f>
        <v>0</v>
      </c>
      <c r="E721" s="305">
        <f>SUM(E705:E720)</f>
        <v>0</v>
      </c>
      <c r="F721" s="182">
        <f>SUM(F705:F720)</f>
        <v>0</v>
      </c>
      <c r="G721" s="305">
        <f>SUM(G705:G719)</f>
        <v>123.3</v>
      </c>
      <c r="H721" s="236">
        <f>SUM(H705:H720)</f>
        <v>105.3</v>
      </c>
      <c r="I721" s="182">
        <f>SUM(I705:I720)</f>
        <v>18</v>
      </c>
      <c r="J721" s="182">
        <f>SUM(J705:J720)</f>
        <v>0</v>
      </c>
      <c r="K721" s="236">
        <f>SUM(K705:K719)</f>
        <v>123.3</v>
      </c>
      <c r="L721" s="182">
        <f>SUM(L705:L719)</f>
        <v>5320</v>
      </c>
      <c r="M721" s="236">
        <f>SUM(M705:M719)/5</f>
        <v>301</v>
      </c>
      <c r="N721" s="182">
        <f>SUM(N705:N719)</f>
        <v>5320</v>
      </c>
      <c r="O721" s="236">
        <f>SUM(O705:O719)/5</f>
        <v>301</v>
      </c>
      <c r="P721" s="210" t="str">
        <f>P719</f>
        <v>Biji Pala Basah</v>
      </c>
      <c r="Q721" s="210">
        <f>SUM(Q710:Q717)/5</f>
        <v>40000</v>
      </c>
      <c r="R721" s="182">
        <f>SUM(R705:R719)</f>
        <v>259</v>
      </c>
      <c r="S721" s="168"/>
      <c r="T721" s="168"/>
      <c r="U721" s="259"/>
    </row>
    <row r="723" spans="1:21" ht="15.95" customHeight="1" x14ac:dyDescent="0.25">
      <c r="A723" s="436" t="s">
        <v>46</v>
      </c>
      <c r="B723" s="436"/>
      <c r="C723" s="436"/>
      <c r="N723" s="173"/>
    </row>
    <row r="724" spans="1:21" ht="15.95" customHeight="1" x14ac:dyDescent="0.25">
      <c r="C724" s="173"/>
      <c r="N724" s="453" t="str">
        <f>N675</f>
        <v>Curup, 31 Desember 2023</v>
      </c>
      <c r="O724" s="453"/>
      <c r="P724" s="453"/>
      <c r="Q724" s="213"/>
    </row>
    <row r="725" spans="1:21" ht="15.95" customHeight="1" x14ac:dyDescent="0.25">
      <c r="N725" s="453" t="s">
        <v>292</v>
      </c>
      <c r="O725" s="453"/>
      <c r="P725" s="453"/>
      <c r="Q725" s="213"/>
    </row>
    <row r="729" spans="1:21" ht="15.95" customHeight="1" x14ac:dyDescent="0.25">
      <c r="N729" s="446" t="str">
        <f>N680</f>
        <v>NETI HERPITA, SP</v>
      </c>
      <c r="O729" s="446"/>
      <c r="P729" s="446"/>
      <c r="Q729" s="214"/>
    </row>
    <row r="730" spans="1:21" ht="15.95" customHeight="1" x14ac:dyDescent="0.25">
      <c r="N730" s="453" t="str">
        <f>N681</f>
        <v>NIP. 19661002 199102 2 001</v>
      </c>
      <c r="O730" s="453"/>
      <c r="P730" s="453"/>
      <c r="Q730" s="213"/>
    </row>
    <row r="736" spans="1:21" ht="15.95" customHeight="1" x14ac:dyDescent="0.25">
      <c r="A736" s="189" t="s">
        <v>98</v>
      </c>
    </row>
    <row r="739" spans="14:17" ht="15.95" customHeight="1" x14ac:dyDescent="0.25">
      <c r="N739" s="453"/>
      <c r="O739" s="453"/>
      <c r="P739" s="453"/>
      <c r="Q739" s="213"/>
    </row>
    <row r="740" spans="14:17" ht="15.95" customHeight="1" x14ac:dyDescent="0.25">
      <c r="N740" s="453"/>
      <c r="O740" s="453"/>
      <c r="P740" s="453"/>
      <c r="Q740" s="213"/>
    </row>
    <row r="744" spans="14:17" ht="15.95" customHeight="1" x14ac:dyDescent="0.25">
      <c r="N744" s="446"/>
      <c r="O744" s="446"/>
      <c r="P744" s="446"/>
      <c r="Q744" s="214"/>
    </row>
    <row r="745" spans="14:17" ht="15.95" customHeight="1" x14ac:dyDescent="0.25">
      <c r="N745" s="453"/>
      <c r="O745" s="453"/>
      <c r="P745" s="453"/>
      <c r="Q745" s="213"/>
    </row>
  </sheetData>
  <mergeCells count="421">
    <mergeCell ref="N730:P730"/>
    <mergeCell ref="N584:P584"/>
    <mergeCell ref="N739:P739"/>
    <mergeCell ref="N740:P740"/>
    <mergeCell ref="N744:P744"/>
    <mergeCell ref="N745:P745"/>
    <mergeCell ref="N628:P628"/>
    <mergeCell ref="N633:P633"/>
    <mergeCell ref="N676:P676"/>
    <mergeCell ref="N681:P681"/>
    <mergeCell ref="N725:P725"/>
    <mergeCell ref="N729:P729"/>
    <mergeCell ref="N675:P675"/>
    <mergeCell ref="N680:P680"/>
    <mergeCell ref="N724:P724"/>
    <mergeCell ref="N486:P486"/>
    <mergeCell ref="N529:P529"/>
    <mergeCell ref="N533:P533"/>
    <mergeCell ref="N534:P534"/>
    <mergeCell ref="N579:P579"/>
    <mergeCell ref="N583:P583"/>
    <mergeCell ref="N578:P578"/>
    <mergeCell ref="A641:T641"/>
    <mergeCell ref="A642:T642"/>
    <mergeCell ref="L552:M552"/>
    <mergeCell ref="N552:O552"/>
    <mergeCell ref="N502:O502"/>
    <mergeCell ref="R502:S502"/>
    <mergeCell ref="L503:M503"/>
    <mergeCell ref="N504:O504"/>
    <mergeCell ref="B501:B506"/>
    <mergeCell ref="D501:K501"/>
    <mergeCell ref="L501:M501"/>
    <mergeCell ref="N501:O501"/>
    <mergeCell ref="N553:O553"/>
    <mergeCell ref="N528:P528"/>
    <mergeCell ref="A543:T543"/>
    <mergeCell ref="A544:T544"/>
    <mergeCell ref="N381:P381"/>
    <mergeCell ref="N386:P386"/>
    <mergeCell ref="N432:P432"/>
    <mergeCell ref="N437:P437"/>
    <mergeCell ref="N385:P385"/>
    <mergeCell ref="A396:T396"/>
    <mergeCell ref="L504:M504"/>
    <mergeCell ref="T550:T555"/>
    <mergeCell ref="L551:M551"/>
    <mergeCell ref="A550:A555"/>
    <mergeCell ref="B550:B555"/>
    <mergeCell ref="L553:M553"/>
    <mergeCell ref="N431:P431"/>
    <mergeCell ref="N436:P436"/>
    <mergeCell ref="N480:P480"/>
    <mergeCell ref="N452:O452"/>
    <mergeCell ref="N551:O551"/>
    <mergeCell ref="N503:O503"/>
    <mergeCell ref="N485:P485"/>
    <mergeCell ref="N190:P190"/>
    <mergeCell ref="A397:T397"/>
    <mergeCell ref="A399:B399"/>
    <mergeCell ref="N234:P234"/>
    <mergeCell ref="N239:P239"/>
    <mergeCell ref="N283:P283"/>
    <mergeCell ref="N288:P288"/>
    <mergeCell ref="N333:P333"/>
    <mergeCell ref="N88:P88"/>
    <mergeCell ref="N93:P93"/>
    <mergeCell ref="N138:P138"/>
    <mergeCell ref="N143:P143"/>
    <mergeCell ref="N186:P186"/>
    <mergeCell ref="N191:P191"/>
    <mergeCell ref="A101:T101"/>
    <mergeCell ref="A206:A211"/>
    <mergeCell ref="H109:K109"/>
    <mergeCell ref="A353:A358"/>
    <mergeCell ref="D353:K353"/>
    <mergeCell ref="L353:M353"/>
    <mergeCell ref="T353:T358"/>
    <mergeCell ref="H354:K354"/>
    <mergeCell ref="L354:M354"/>
    <mergeCell ref="N354:O354"/>
    <mergeCell ref="L602:M602"/>
    <mergeCell ref="N627:P627"/>
    <mergeCell ref="N632:P632"/>
    <mergeCell ref="A592:T592"/>
    <mergeCell ref="A593:T593"/>
    <mergeCell ref="A599:A604"/>
    <mergeCell ref="B599:B604"/>
    <mergeCell ref="D600:G600"/>
    <mergeCell ref="N602:O602"/>
    <mergeCell ref="H600:K600"/>
    <mergeCell ref="L601:M601"/>
    <mergeCell ref="T599:T604"/>
    <mergeCell ref="L600:M600"/>
    <mergeCell ref="N600:O600"/>
    <mergeCell ref="R600:S600"/>
    <mergeCell ref="N601:O601"/>
    <mergeCell ref="D599:K599"/>
    <mergeCell ref="L599:M599"/>
    <mergeCell ref="N599:O599"/>
    <mergeCell ref="R599:S599"/>
    <mergeCell ref="A595:B595"/>
    <mergeCell ref="A597:B597"/>
    <mergeCell ref="R551:S551"/>
    <mergeCell ref="H305:K305"/>
    <mergeCell ref="D354:G354"/>
    <mergeCell ref="L356:M356"/>
    <mergeCell ref="N356:O356"/>
    <mergeCell ref="L307:M307"/>
    <mergeCell ref="L355:M355"/>
    <mergeCell ref="N355:O355"/>
    <mergeCell ref="A346:T346"/>
    <mergeCell ref="A347:T347"/>
    <mergeCell ref="B353:B358"/>
    <mergeCell ref="D550:K550"/>
    <mergeCell ref="L550:M550"/>
    <mergeCell ref="N550:O550"/>
    <mergeCell ref="R550:S550"/>
    <mergeCell ref="D551:G551"/>
    <mergeCell ref="H551:K551"/>
    <mergeCell ref="T501:T506"/>
    <mergeCell ref="D502:G502"/>
    <mergeCell ref="H502:K502"/>
    <mergeCell ref="L502:M502"/>
    <mergeCell ref="D305:G305"/>
    <mergeCell ref="A197:T197"/>
    <mergeCell ref="A202:B202"/>
    <mergeCell ref="R207:S207"/>
    <mergeCell ref="L209:M209"/>
    <mergeCell ref="A199:T199"/>
    <mergeCell ref="A200:T200"/>
    <mergeCell ref="N207:O207"/>
    <mergeCell ref="R354:S354"/>
    <mergeCell ref="A495:T495"/>
    <mergeCell ref="N256:O256"/>
    <mergeCell ref="N185:P185"/>
    <mergeCell ref="N157:O157"/>
    <mergeCell ref="F137:H137"/>
    <mergeCell ref="F138:H138"/>
    <mergeCell ref="F142:H142"/>
    <mergeCell ref="L160:M160"/>
    <mergeCell ref="D158:G158"/>
    <mergeCell ref="N160:O160"/>
    <mergeCell ref="L157:M157"/>
    <mergeCell ref="A148:T148"/>
    <mergeCell ref="L159:M159"/>
    <mergeCell ref="N159:O159"/>
    <mergeCell ref="A150:T150"/>
    <mergeCell ref="A151:T151"/>
    <mergeCell ref="H158:K158"/>
    <mergeCell ref="L158:M158"/>
    <mergeCell ref="A183:C183"/>
    <mergeCell ref="A155:B155"/>
    <mergeCell ref="A157:A162"/>
    <mergeCell ref="B157:B162"/>
    <mergeCell ref="R158:S158"/>
    <mergeCell ref="T157:T162"/>
    <mergeCell ref="R157:S157"/>
    <mergeCell ref="N158:O158"/>
    <mergeCell ref="N137:P137"/>
    <mergeCell ref="N142:P142"/>
    <mergeCell ref="A52:T52"/>
    <mergeCell ref="T59:T64"/>
    <mergeCell ref="N87:P87"/>
    <mergeCell ref="A59:A64"/>
    <mergeCell ref="B59:B64"/>
    <mergeCell ref="D59:K59"/>
    <mergeCell ref="D60:G60"/>
    <mergeCell ref="F135:H135"/>
    <mergeCell ref="F85:H85"/>
    <mergeCell ref="N61:O61"/>
    <mergeCell ref="L62:M62"/>
    <mergeCell ref="F87:H87"/>
    <mergeCell ref="R60:S60"/>
    <mergeCell ref="L59:M59"/>
    <mergeCell ref="N62:O62"/>
    <mergeCell ref="R59:S59"/>
    <mergeCell ref="N60:O60"/>
    <mergeCell ref="F86:H86"/>
    <mergeCell ref="L60:M60"/>
    <mergeCell ref="L61:M61"/>
    <mergeCell ref="T697:T702"/>
    <mergeCell ref="D698:G698"/>
    <mergeCell ref="H698:K698"/>
    <mergeCell ref="L698:M698"/>
    <mergeCell ref="N698:O698"/>
    <mergeCell ref="R698:S698"/>
    <mergeCell ref="L699:M699"/>
    <mergeCell ref="N699:O699"/>
    <mergeCell ref="L700:M700"/>
    <mergeCell ref="N700:O700"/>
    <mergeCell ref="A648:A653"/>
    <mergeCell ref="B648:B653"/>
    <mergeCell ref="D648:K648"/>
    <mergeCell ref="L648:M648"/>
    <mergeCell ref="N648:O648"/>
    <mergeCell ref="R648:S648"/>
    <mergeCell ref="T648:T653"/>
    <mergeCell ref="D649:G649"/>
    <mergeCell ref="H649:K649"/>
    <mergeCell ref="L649:M649"/>
    <mergeCell ref="N649:O649"/>
    <mergeCell ref="R649:S649"/>
    <mergeCell ref="L650:M650"/>
    <mergeCell ref="N650:O650"/>
    <mergeCell ref="R501:S501"/>
    <mergeCell ref="T452:T457"/>
    <mergeCell ref="D453:G453"/>
    <mergeCell ref="H453:K453"/>
    <mergeCell ref="L455:M455"/>
    <mergeCell ref="N455:O455"/>
    <mergeCell ref="A494:T494"/>
    <mergeCell ref="L454:M454"/>
    <mergeCell ref="N454:O454"/>
    <mergeCell ref="A492:T492"/>
    <mergeCell ref="N481:P481"/>
    <mergeCell ref="A501:A506"/>
    <mergeCell ref="R404:S404"/>
    <mergeCell ref="L405:M405"/>
    <mergeCell ref="N405:O405"/>
    <mergeCell ref="L453:M453"/>
    <mergeCell ref="N453:O453"/>
    <mergeCell ref="R453:S453"/>
    <mergeCell ref="L452:M452"/>
    <mergeCell ref="R452:S452"/>
    <mergeCell ref="A403:A408"/>
    <mergeCell ref="B403:B408"/>
    <mergeCell ref="D403:K403"/>
    <mergeCell ref="L403:M403"/>
    <mergeCell ref="N403:O403"/>
    <mergeCell ref="R403:S403"/>
    <mergeCell ref="D404:G404"/>
    <mergeCell ref="H404:K404"/>
    <mergeCell ref="N287:P287"/>
    <mergeCell ref="L305:M305"/>
    <mergeCell ref="N305:O305"/>
    <mergeCell ref="L304:M304"/>
    <mergeCell ref="N304:O304"/>
    <mergeCell ref="N282:P282"/>
    <mergeCell ref="N255:O255"/>
    <mergeCell ref="R256:S256"/>
    <mergeCell ref="A300:B300"/>
    <mergeCell ref="R304:S304"/>
    <mergeCell ref="R305:S305"/>
    <mergeCell ref="L258:M258"/>
    <mergeCell ref="R206:S206"/>
    <mergeCell ref="T255:T260"/>
    <mergeCell ref="D256:G256"/>
    <mergeCell ref="T206:T211"/>
    <mergeCell ref="D207:G207"/>
    <mergeCell ref="H207:K207"/>
    <mergeCell ref="B206:B211"/>
    <mergeCell ref="D206:K206"/>
    <mergeCell ref="L206:M206"/>
    <mergeCell ref="L208:M208"/>
    <mergeCell ref="L207:M207"/>
    <mergeCell ref="L255:M255"/>
    <mergeCell ref="L257:M257"/>
    <mergeCell ref="N257:O257"/>
    <mergeCell ref="N258:O258"/>
    <mergeCell ref="H256:K256"/>
    <mergeCell ref="L256:M256"/>
    <mergeCell ref="R255:S255"/>
    <mergeCell ref="N208:O208"/>
    <mergeCell ref="N206:O206"/>
    <mergeCell ref="N209:O209"/>
    <mergeCell ref="N92:P92"/>
    <mergeCell ref="T108:T113"/>
    <mergeCell ref="L108:M108"/>
    <mergeCell ref="L111:M111"/>
    <mergeCell ref="N109:O109"/>
    <mergeCell ref="D109:G109"/>
    <mergeCell ref="R109:S109"/>
    <mergeCell ref="A102:T102"/>
    <mergeCell ref="B108:B113"/>
    <mergeCell ref="F92:H92"/>
    <mergeCell ref="L109:M109"/>
    <mergeCell ref="L110:M110"/>
    <mergeCell ref="N108:O108"/>
    <mergeCell ref="N111:O111"/>
    <mergeCell ref="N110:O110"/>
    <mergeCell ref="R108:S108"/>
    <mergeCell ref="A99:T99"/>
    <mergeCell ref="F93:H93"/>
    <mergeCell ref="A104:B104"/>
    <mergeCell ref="A105:B105"/>
    <mergeCell ref="A106:B106"/>
    <mergeCell ref="A108:A113"/>
    <mergeCell ref="N59:O59"/>
    <mergeCell ref="H12:K12"/>
    <mergeCell ref="N13:O13"/>
    <mergeCell ref="L12:M12"/>
    <mergeCell ref="A50:T50"/>
    <mergeCell ref="A11:A16"/>
    <mergeCell ref="B11:B16"/>
    <mergeCell ref="D11:K11"/>
    <mergeCell ref="L11:M11"/>
    <mergeCell ref="N11:O11"/>
    <mergeCell ref="R11:S11"/>
    <mergeCell ref="R12:S12"/>
    <mergeCell ref="N44:P44"/>
    <mergeCell ref="D12:G12"/>
    <mergeCell ref="N12:O12"/>
    <mergeCell ref="A2:T2"/>
    <mergeCell ref="A85:C85"/>
    <mergeCell ref="A37:C37"/>
    <mergeCell ref="A8:B8"/>
    <mergeCell ref="A9:B9"/>
    <mergeCell ref="A55:B55"/>
    <mergeCell ref="A56:B56"/>
    <mergeCell ref="A57:B57"/>
    <mergeCell ref="A4:T4"/>
    <mergeCell ref="A5:T5"/>
    <mergeCell ref="L14:M14"/>
    <mergeCell ref="N14:O14"/>
    <mergeCell ref="F43:H43"/>
    <mergeCell ref="L13:M13"/>
    <mergeCell ref="N43:P43"/>
    <mergeCell ref="F37:H37"/>
    <mergeCell ref="H60:K60"/>
    <mergeCell ref="A53:T53"/>
    <mergeCell ref="T11:T16"/>
    <mergeCell ref="F38:H38"/>
    <mergeCell ref="N38:P38"/>
    <mergeCell ref="N39:P39"/>
    <mergeCell ref="A153:B153"/>
    <mergeCell ref="A154:B154"/>
    <mergeCell ref="A298:T298"/>
    <mergeCell ref="D108:K108"/>
    <mergeCell ref="A232:C232"/>
    <mergeCell ref="A246:T246"/>
    <mergeCell ref="A281:C281"/>
    <mergeCell ref="A349:B349"/>
    <mergeCell ref="A350:B350"/>
    <mergeCell ref="A203:B203"/>
    <mergeCell ref="A204:B204"/>
    <mergeCell ref="A251:B251"/>
    <mergeCell ref="A252:B252"/>
    <mergeCell ref="A253:B253"/>
    <mergeCell ref="D157:K157"/>
    <mergeCell ref="F136:H136"/>
    <mergeCell ref="A135:C135"/>
    <mergeCell ref="N233:P233"/>
    <mergeCell ref="N238:P238"/>
    <mergeCell ref="A248:T248"/>
    <mergeCell ref="A249:T249"/>
    <mergeCell ref="A255:A260"/>
    <mergeCell ref="B255:B260"/>
    <mergeCell ref="D255:K255"/>
    <mergeCell ref="A498:B498"/>
    <mergeCell ref="A499:B499"/>
    <mergeCell ref="A546:B546"/>
    <mergeCell ref="A547:B547"/>
    <mergeCell ref="A548:B548"/>
    <mergeCell ref="A527:C527"/>
    <mergeCell ref="A541:T541"/>
    <mergeCell ref="A400:B400"/>
    <mergeCell ref="A401:B401"/>
    <mergeCell ref="A448:B448"/>
    <mergeCell ref="A449:B449"/>
    <mergeCell ref="A450:B450"/>
    <mergeCell ref="A497:B497"/>
    <mergeCell ref="A478:C478"/>
    <mergeCell ref="L404:M404"/>
    <mergeCell ref="N404:O404"/>
    <mergeCell ref="T403:T408"/>
    <mergeCell ref="L406:M406"/>
    <mergeCell ref="N406:O406"/>
    <mergeCell ref="A445:T445"/>
    <mergeCell ref="A446:T446"/>
    <mergeCell ref="A452:A457"/>
    <mergeCell ref="B452:B457"/>
    <mergeCell ref="D452:K452"/>
    <mergeCell ref="A694:B694"/>
    <mergeCell ref="A695:B695"/>
    <mergeCell ref="A723:C723"/>
    <mergeCell ref="A674:C674"/>
    <mergeCell ref="A625:C625"/>
    <mergeCell ref="A576:C576"/>
    <mergeCell ref="A590:T590"/>
    <mergeCell ref="A639:T639"/>
    <mergeCell ref="A688:T688"/>
    <mergeCell ref="A596:B596"/>
    <mergeCell ref="A644:B644"/>
    <mergeCell ref="A645:B645"/>
    <mergeCell ref="A646:B646"/>
    <mergeCell ref="A693:B693"/>
    <mergeCell ref="L651:M651"/>
    <mergeCell ref="N651:O651"/>
    <mergeCell ref="A690:T690"/>
    <mergeCell ref="A691:T691"/>
    <mergeCell ref="A697:A702"/>
    <mergeCell ref="B697:B702"/>
    <mergeCell ref="D697:K697"/>
    <mergeCell ref="L697:M697"/>
    <mergeCell ref="N697:O697"/>
    <mergeCell ref="R697:S697"/>
    <mergeCell ref="A379:C379"/>
    <mergeCell ref="A330:C330"/>
    <mergeCell ref="A295:T295"/>
    <mergeCell ref="A344:T344"/>
    <mergeCell ref="A394:T394"/>
    <mergeCell ref="A443:T443"/>
    <mergeCell ref="A429:C429"/>
    <mergeCell ref="A301:B301"/>
    <mergeCell ref="A302:B302"/>
    <mergeCell ref="A351:B351"/>
    <mergeCell ref="T304:T309"/>
    <mergeCell ref="A297:T297"/>
    <mergeCell ref="A304:A309"/>
    <mergeCell ref="B304:B309"/>
    <mergeCell ref="D304:K304"/>
    <mergeCell ref="N353:O353"/>
    <mergeCell ref="R353:S353"/>
    <mergeCell ref="N380:P380"/>
    <mergeCell ref="N332:P332"/>
    <mergeCell ref="N337:P337"/>
    <mergeCell ref="N307:O307"/>
    <mergeCell ref="N338:P338"/>
    <mergeCell ref="L306:M306"/>
    <mergeCell ref="N306:O306"/>
  </mergeCells>
  <pageMargins left="0.19685039370078741" right="0.19685039370078741" top="0" bottom="0" header="0.31496062992125984" footer="0.31496062992125984"/>
  <pageSetup paperSize="5" scale="72" orientation="landscape" horizontalDpi="4294967292" verticalDpi="4294967293" r:id="rId1"/>
  <rowBreaks count="15" manualBreakCount="15">
    <brk id="49" max="19" man="1"/>
    <brk id="98" max="19" man="1"/>
    <brk id="147" max="19" man="1"/>
    <brk id="196" max="19" man="1"/>
    <brk id="245" max="19" man="1"/>
    <brk id="294" max="19" man="1"/>
    <brk id="343" max="19" man="1"/>
    <brk id="393" max="19" man="1"/>
    <brk id="442" max="19" man="1"/>
    <brk id="491" max="19" man="1"/>
    <brk id="540" max="19" man="1"/>
    <brk id="589" max="19" man="1"/>
    <brk id="638" max="19" man="1"/>
    <brk id="687" max="19" man="1"/>
    <brk id="735" max="19" man="1"/>
  </rowBreaks>
  <colBreaks count="1" manualBreakCount="1">
    <brk id="20" max="732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V411"/>
  <sheetViews>
    <sheetView view="pageBreakPreview" topLeftCell="A379" zoomScale="80" zoomScaleNormal="100" zoomScaleSheetLayoutView="80" workbookViewId="0">
      <selection activeCell="O403" sqref="O403"/>
    </sheetView>
  </sheetViews>
  <sheetFormatPr defaultColWidth="9.140625" defaultRowHeight="16.5" x14ac:dyDescent="0.3"/>
  <cols>
    <col min="1" max="1" width="3.85546875" style="16" customWidth="1"/>
    <col min="2" max="2" width="19.7109375" style="16" customWidth="1"/>
    <col min="3" max="3" width="9.7109375" style="16" bestFit="1" customWidth="1"/>
    <col min="4" max="4" width="6.5703125" style="16" customWidth="1"/>
    <col min="5" max="5" width="7.28515625" style="16" customWidth="1"/>
    <col min="6" max="6" width="7" style="16" customWidth="1"/>
    <col min="7" max="7" width="9.7109375" style="16" bestFit="1" customWidth="1"/>
    <col min="8" max="8" width="9.42578125" style="16" bestFit="1" customWidth="1"/>
    <col min="9" max="9" width="9.5703125" style="16" bestFit="1" customWidth="1"/>
    <col min="10" max="10" width="7.42578125" style="16" customWidth="1"/>
    <col min="11" max="11" width="9.7109375" style="16" bestFit="1" customWidth="1"/>
    <col min="12" max="12" width="13.42578125" style="16" customWidth="1"/>
    <col min="13" max="13" width="10.5703125" style="16" bestFit="1" customWidth="1"/>
    <col min="14" max="14" width="14.42578125" style="16" bestFit="1" customWidth="1"/>
    <col min="15" max="15" width="9.5703125" style="16" customWidth="1"/>
    <col min="16" max="17" width="12" style="16" customWidth="1"/>
    <col min="18" max="18" width="8.42578125" style="16" customWidth="1"/>
    <col min="19" max="19" width="5.85546875" style="16" customWidth="1"/>
    <col min="20" max="20" width="6.28515625" style="16" customWidth="1"/>
    <col min="21" max="16384" width="9.140625" style="16"/>
  </cols>
  <sheetData>
    <row r="1" spans="1:20" x14ac:dyDescent="0.3">
      <c r="A1" s="16" t="s">
        <v>338</v>
      </c>
      <c r="Q1" s="16" t="s">
        <v>281</v>
      </c>
    </row>
    <row r="2" spans="1:20" x14ac:dyDescent="0.3">
      <c r="L2" s="17"/>
    </row>
    <row r="3" spans="1:20" x14ac:dyDescent="0.3">
      <c r="A3" s="441" t="s">
        <v>95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460"/>
      <c r="S3" s="460"/>
      <c r="T3" s="447"/>
    </row>
    <row r="4" spans="1:20" x14ac:dyDescent="0.3">
      <c r="A4" s="444" t="s">
        <v>4</v>
      </c>
      <c r="B4" s="461"/>
      <c r="C4" s="461"/>
      <c r="D4" s="461"/>
      <c r="E4" s="461"/>
      <c r="F4" s="461"/>
      <c r="G4" s="461"/>
      <c r="H4" s="461"/>
      <c r="I4" s="461"/>
      <c r="J4" s="461"/>
      <c r="K4" s="461"/>
      <c r="L4" s="461"/>
      <c r="M4" s="461"/>
      <c r="N4" s="461"/>
      <c r="O4" s="461"/>
      <c r="P4" s="461"/>
      <c r="Q4" s="461"/>
      <c r="R4" s="461"/>
      <c r="S4" s="461"/>
      <c r="T4" s="445"/>
    </row>
    <row r="5" spans="1:20" x14ac:dyDescent="0.3">
      <c r="N5" s="18"/>
    </row>
    <row r="6" spans="1:20" x14ac:dyDescent="0.3">
      <c r="A6" s="19" t="s">
        <v>9</v>
      </c>
      <c r="B6" s="19"/>
      <c r="C6" s="19" t="s">
        <v>147</v>
      </c>
      <c r="D6" s="19"/>
      <c r="L6" s="20"/>
      <c r="N6" s="20"/>
      <c r="Q6" s="16" t="s">
        <v>42</v>
      </c>
      <c r="S6" s="16" t="s">
        <v>449</v>
      </c>
    </row>
    <row r="7" spans="1:20" x14ac:dyDescent="0.3">
      <c r="A7" s="16" t="s">
        <v>6</v>
      </c>
      <c r="C7" s="16" t="s">
        <v>99</v>
      </c>
      <c r="Q7" s="16" t="s">
        <v>43</v>
      </c>
      <c r="S7" s="16" t="s">
        <v>45</v>
      </c>
    </row>
    <row r="8" spans="1:20" x14ac:dyDescent="0.3">
      <c r="A8" s="16" t="s">
        <v>7</v>
      </c>
      <c r="C8" s="16" t="s">
        <v>41</v>
      </c>
      <c r="Q8" s="16" t="s">
        <v>44</v>
      </c>
      <c r="S8" s="16" t="s">
        <v>455</v>
      </c>
    </row>
    <row r="10" spans="1:20" x14ac:dyDescent="0.3">
      <c r="A10" s="424" t="s">
        <v>8</v>
      </c>
      <c r="B10" s="424" t="s">
        <v>90</v>
      </c>
      <c r="C10" s="22" t="s">
        <v>10</v>
      </c>
      <c r="D10" s="433" t="s">
        <v>15</v>
      </c>
      <c r="E10" s="422"/>
      <c r="F10" s="422"/>
      <c r="G10" s="422"/>
      <c r="H10" s="422"/>
      <c r="I10" s="422"/>
      <c r="J10" s="422"/>
      <c r="K10" s="423"/>
      <c r="L10" s="431" t="s">
        <v>28</v>
      </c>
      <c r="M10" s="432"/>
      <c r="N10" s="431" t="s">
        <v>28</v>
      </c>
      <c r="O10" s="432"/>
      <c r="P10" s="23"/>
      <c r="Q10" s="387"/>
      <c r="R10" s="421" t="s">
        <v>35</v>
      </c>
      <c r="S10" s="427"/>
      <c r="T10" s="424" t="s">
        <v>39</v>
      </c>
    </row>
    <row r="11" spans="1:20" x14ac:dyDescent="0.3">
      <c r="A11" s="425"/>
      <c r="B11" s="425"/>
      <c r="C11" s="24" t="s">
        <v>11</v>
      </c>
      <c r="D11" s="421" t="s">
        <v>16</v>
      </c>
      <c r="E11" s="422"/>
      <c r="F11" s="422"/>
      <c r="G11" s="423"/>
      <c r="H11" s="433" t="s">
        <v>23</v>
      </c>
      <c r="I11" s="422"/>
      <c r="J11" s="422"/>
      <c r="K11" s="423"/>
      <c r="L11" s="434" t="s">
        <v>29</v>
      </c>
      <c r="M11" s="435"/>
      <c r="N11" s="434" t="s">
        <v>29</v>
      </c>
      <c r="O11" s="435"/>
      <c r="P11" s="25"/>
      <c r="Q11" s="26" t="s">
        <v>416</v>
      </c>
      <c r="R11" s="429" t="s">
        <v>36</v>
      </c>
      <c r="S11" s="430"/>
      <c r="T11" s="425"/>
    </row>
    <row r="12" spans="1:20" x14ac:dyDescent="0.3">
      <c r="A12" s="425"/>
      <c r="B12" s="425"/>
      <c r="C12" s="26" t="s">
        <v>12</v>
      </c>
      <c r="D12" s="23"/>
      <c r="E12" s="27"/>
      <c r="F12" s="23"/>
      <c r="G12" s="23"/>
      <c r="H12" s="23"/>
      <c r="I12" s="23"/>
      <c r="J12" s="23"/>
      <c r="K12" s="23"/>
      <c r="L12" s="421" t="s">
        <v>30</v>
      </c>
      <c r="M12" s="427"/>
      <c r="N12" s="421" t="s">
        <v>30</v>
      </c>
      <c r="O12" s="427"/>
      <c r="P12" s="24" t="s">
        <v>34</v>
      </c>
      <c r="Q12" s="24" t="s">
        <v>417</v>
      </c>
      <c r="R12" s="22"/>
      <c r="S12" s="22"/>
      <c r="T12" s="425"/>
    </row>
    <row r="13" spans="1:20" x14ac:dyDescent="0.3">
      <c r="A13" s="425"/>
      <c r="B13" s="425"/>
      <c r="C13" s="26" t="s">
        <v>13</v>
      </c>
      <c r="D13" s="24" t="s">
        <v>17</v>
      </c>
      <c r="E13" s="28" t="s">
        <v>17</v>
      </c>
      <c r="F13" s="24" t="s">
        <v>20</v>
      </c>
      <c r="G13" s="24" t="s">
        <v>22</v>
      </c>
      <c r="H13" s="24" t="s">
        <v>24</v>
      </c>
      <c r="I13" s="24" t="s">
        <v>25</v>
      </c>
      <c r="J13" s="24" t="s">
        <v>26</v>
      </c>
      <c r="K13" s="24" t="s">
        <v>22</v>
      </c>
      <c r="L13" s="429" t="s">
        <v>14</v>
      </c>
      <c r="M13" s="430"/>
      <c r="N13" s="429" t="s">
        <v>33</v>
      </c>
      <c r="O13" s="430"/>
      <c r="P13" s="24" t="s">
        <v>28</v>
      </c>
      <c r="Q13" s="24" t="s">
        <v>418</v>
      </c>
      <c r="R13" s="24" t="s">
        <v>37</v>
      </c>
      <c r="S13" s="24" t="s">
        <v>38</v>
      </c>
      <c r="T13" s="425"/>
    </row>
    <row r="14" spans="1:20" x14ac:dyDescent="0.3">
      <c r="A14" s="425"/>
      <c r="B14" s="425"/>
      <c r="C14" s="26" t="s">
        <v>14</v>
      </c>
      <c r="D14" s="24" t="s">
        <v>18</v>
      </c>
      <c r="E14" s="28" t="s">
        <v>19</v>
      </c>
      <c r="F14" s="24" t="s">
        <v>21</v>
      </c>
      <c r="G14" s="24"/>
      <c r="H14" s="24"/>
      <c r="I14" s="24"/>
      <c r="J14" s="24" t="s">
        <v>27</v>
      </c>
      <c r="K14" s="24"/>
      <c r="L14" s="22" t="s">
        <v>22</v>
      </c>
      <c r="M14" s="22" t="s">
        <v>31</v>
      </c>
      <c r="N14" s="22" t="s">
        <v>22</v>
      </c>
      <c r="O14" s="22" t="s">
        <v>31</v>
      </c>
      <c r="P14" s="25"/>
      <c r="Q14" s="25"/>
      <c r="R14" s="25"/>
      <c r="S14" s="25"/>
      <c r="T14" s="425"/>
    </row>
    <row r="15" spans="1:20" x14ac:dyDescent="0.3">
      <c r="A15" s="426"/>
      <c r="B15" s="426"/>
      <c r="C15" s="29"/>
      <c r="D15" s="30"/>
      <c r="E15" s="31"/>
      <c r="F15" s="30"/>
      <c r="G15" s="30"/>
      <c r="H15" s="30"/>
      <c r="I15" s="30"/>
      <c r="J15" s="30"/>
      <c r="K15" s="30"/>
      <c r="L15" s="32" t="s">
        <v>29</v>
      </c>
      <c r="M15" s="33" t="s">
        <v>32</v>
      </c>
      <c r="N15" s="32" t="s">
        <v>29</v>
      </c>
      <c r="O15" s="33" t="s">
        <v>32</v>
      </c>
      <c r="P15" s="30"/>
      <c r="Q15" s="30"/>
      <c r="R15" s="30"/>
      <c r="S15" s="30"/>
      <c r="T15" s="426"/>
    </row>
    <row r="16" spans="1:20" x14ac:dyDescent="0.3">
      <c r="A16" s="8">
        <v>1</v>
      </c>
      <c r="B16" s="8">
        <v>2</v>
      </c>
      <c r="C16" s="8">
        <v>3</v>
      </c>
      <c r="D16" s="8">
        <v>4</v>
      </c>
      <c r="E16" s="8">
        <v>5</v>
      </c>
      <c r="F16" s="8">
        <v>6</v>
      </c>
      <c r="G16" s="8" t="s">
        <v>0</v>
      </c>
      <c r="H16" s="8">
        <v>8</v>
      </c>
      <c r="I16" s="8">
        <v>9</v>
      </c>
      <c r="J16" s="8">
        <v>10</v>
      </c>
      <c r="K16" s="8" t="s">
        <v>1</v>
      </c>
      <c r="L16" s="8">
        <v>12</v>
      </c>
      <c r="M16" s="8">
        <v>13</v>
      </c>
      <c r="N16" s="8">
        <v>14</v>
      </c>
      <c r="O16" s="8">
        <v>15</v>
      </c>
      <c r="P16" s="8">
        <v>16</v>
      </c>
      <c r="Q16" s="8"/>
      <c r="R16" s="8">
        <v>17</v>
      </c>
      <c r="S16" s="8">
        <v>18</v>
      </c>
      <c r="T16" s="8">
        <v>19</v>
      </c>
    </row>
    <row r="17" spans="1:20" x14ac:dyDescent="0.3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7"/>
      <c r="P17" s="6"/>
      <c r="Q17" s="6"/>
      <c r="R17" s="6"/>
      <c r="S17" s="6"/>
      <c r="T17" s="6"/>
    </row>
    <row r="18" spans="1:20" x14ac:dyDescent="0.3">
      <c r="A18" s="6">
        <v>1</v>
      </c>
      <c r="B18" s="6" t="s">
        <v>47</v>
      </c>
      <c r="C18" s="37">
        <v>0</v>
      </c>
      <c r="D18" s="37">
        <v>0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  <c r="O18" s="37">
        <v>0</v>
      </c>
      <c r="P18" s="8" t="s">
        <v>63</v>
      </c>
      <c r="Q18" s="8"/>
      <c r="R18" s="37">
        <v>0</v>
      </c>
      <c r="S18" s="62"/>
      <c r="T18" s="6"/>
    </row>
    <row r="19" spans="1:20" x14ac:dyDescent="0.3">
      <c r="A19" s="6">
        <v>2</v>
      </c>
      <c r="B19" s="6" t="s">
        <v>48</v>
      </c>
      <c r="C19" s="37">
        <v>0</v>
      </c>
      <c r="D19" s="37">
        <v>0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0</v>
      </c>
      <c r="O19" s="37">
        <v>0</v>
      </c>
      <c r="P19" s="8" t="s">
        <v>64</v>
      </c>
      <c r="Q19" s="8"/>
      <c r="R19" s="37">
        <v>0</v>
      </c>
      <c r="S19" s="62"/>
      <c r="T19" s="6"/>
    </row>
    <row r="20" spans="1:20" s="102" customFormat="1" x14ac:dyDescent="0.3">
      <c r="A20" s="66">
        <v>3</v>
      </c>
      <c r="B20" s="66" t="s">
        <v>49</v>
      </c>
      <c r="C20" s="97">
        <f>C74</f>
        <v>538</v>
      </c>
      <c r="D20" s="66"/>
      <c r="E20" s="98">
        <f>E74</f>
        <v>0</v>
      </c>
      <c r="F20" s="66"/>
      <c r="G20" s="98">
        <f>C20+E20-F20</f>
        <v>538</v>
      </c>
      <c r="H20" s="98">
        <f t="shared" ref="H20:O20" si="0">H74</f>
        <v>100</v>
      </c>
      <c r="I20" s="98">
        <f t="shared" si="0"/>
        <v>377</v>
      </c>
      <c r="J20" s="98">
        <f t="shared" si="0"/>
        <v>61</v>
      </c>
      <c r="K20" s="98">
        <f>K74</f>
        <v>538</v>
      </c>
      <c r="L20" s="69">
        <f t="shared" si="0"/>
        <v>296860</v>
      </c>
      <c r="M20" s="99">
        <f t="shared" si="0"/>
        <v>784</v>
      </c>
      <c r="N20" s="69">
        <f t="shared" si="0"/>
        <v>260800</v>
      </c>
      <c r="O20" s="69">
        <f t="shared" si="0"/>
        <v>690</v>
      </c>
      <c r="P20" s="72" t="s">
        <v>65</v>
      </c>
      <c r="Q20" s="72">
        <f>Q74</f>
        <v>40000</v>
      </c>
      <c r="R20" s="99">
        <f>R74</f>
        <v>385</v>
      </c>
      <c r="S20" s="100"/>
      <c r="T20" s="101"/>
    </row>
    <row r="21" spans="1:20" x14ac:dyDescent="0.3">
      <c r="A21" s="6">
        <v>4</v>
      </c>
      <c r="B21" s="6" t="s">
        <v>50</v>
      </c>
      <c r="C21" s="13">
        <f>C116</f>
        <v>7</v>
      </c>
      <c r="D21" s="37">
        <v>0</v>
      </c>
      <c r="E21" s="37">
        <v>0</v>
      </c>
      <c r="F21" s="37">
        <v>0</v>
      </c>
      <c r="G21" s="13">
        <f t="shared" ref="G21:G30" si="1">C21+E21-F21</f>
        <v>7</v>
      </c>
      <c r="H21" s="13"/>
      <c r="I21" s="13">
        <f t="shared" ref="I21:O21" si="2">I116</f>
        <v>7</v>
      </c>
      <c r="J21" s="13">
        <f t="shared" si="2"/>
        <v>0</v>
      </c>
      <c r="K21" s="13">
        <f t="shared" si="2"/>
        <v>7</v>
      </c>
      <c r="L21" s="7">
        <f t="shared" si="2"/>
        <v>5950</v>
      </c>
      <c r="M21" s="103">
        <f t="shared" si="2"/>
        <v>850</v>
      </c>
      <c r="N21" s="7">
        <f t="shared" si="2"/>
        <v>4200</v>
      </c>
      <c r="O21" s="7">
        <f t="shared" si="2"/>
        <v>600</v>
      </c>
      <c r="P21" s="8" t="s">
        <v>65</v>
      </c>
      <c r="Q21" s="8">
        <f>Q116</f>
        <v>120000</v>
      </c>
      <c r="R21" s="63">
        <f>R116</f>
        <v>12</v>
      </c>
      <c r="S21" s="62"/>
      <c r="T21" s="6"/>
    </row>
    <row r="22" spans="1:20" x14ac:dyDescent="0.3">
      <c r="A22" s="6">
        <v>5</v>
      </c>
      <c r="B22" s="6" t="s">
        <v>51</v>
      </c>
      <c r="C22" s="13">
        <f>C156</f>
        <v>0</v>
      </c>
      <c r="D22" s="13">
        <f>D156</f>
        <v>0</v>
      </c>
      <c r="E22" s="13">
        <f>E156</f>
        <v>0</v>
      </c>
      <c r="F22" s="13">
        <f>F156</f>
        <v>0</v>
      </c>
      <c r="G22" s="13">
        <f>G156</f>
        <v>0</v>
      </c>
      <c r="H22" s="36">
        <f t="shared" ref="H22:O22" si="3">H156</f>
        <v>0</v>
      </c>
      <c r="I22" s="13">
        <f t="shared" si="3"/>
        <v>0</v>
      </c>
      <c r="J22" s="13">
        <f t="shared" si="3"/>
        <v>0</v>
      </c>
      <c r="K22" s="13">
        <f t="shared" si="3"/>
        <v>0</v>
      </c>
      <c r="L22" s="7">
        <f t="shared" si="3"/>
        <v>0</v>
      </c>
      <c r="M22" s="63">
        <f t="shared" si="3"/>
        <v>0</v>
      </c>
      <c r="N22" s="7">
        <f t="shared" si="3"/>
        <v>0</v>
      </c>
      <c r="O22" s="7">
        <f t="shared" si="3"/>
        <v>0</v>
      </c>
      <c r="P22" s="8" t="s">
        <v>66</v>
      </c>
      <c r="Q22" s="8">
        <f>Q156</f>
        <v>0</v>
      </c>
      <c r="R22" s="63">
        <f>R156</f>
        <v>0</v>
      </c>
      <c r="S22" s="62"/>
      <c r="T22" s="6"/>
    </row>
    <row r="23" spans="1:20" x14ac:dyDescent="0.3">
      <c r="A23" s="6">
        <v>6</v>
      </c>
      <c r="B23" s="6" t="s">
        <v>52</v>
      </c>
      <c r="C23" s="13">
        <f>C197</f>
        <v>26</v>
      </c>
      <c r="D23" s="37">
        <v>0</v>
      </c>
      <c r="E23" s="37">
        <v>0</v>
      </c>
      <c r="F23" s="37">
        <v>0</v>
      </c>
      <c r="G23" s="13">
        <f t="shared" si="1"/>
        <v>26</v>
      </c>
      <c r="H23" s="37">
        <f t="shared" ref="H23:O23" si="4">H197</f>
        <v>3</v>
      </c>
      <c r="I23" s="13">
        <f t="shared" si="4"/>
        <v>21</v>
      </c>
      <c r="J23" s="13">
        <f t="shared" si="4"/>
        <v>2</v>
      </c>
      <c r="K23" s="13">
        <f t="shared" si="4"/>
        <v>26</v>
      </c>
      <c r="L23" s="7">
        <f t="shared" si="4"/>
        <v>19600</v>
      </c>
      <c r="M23" s="63">
        <f t="shared" si="4"/>
        <v>937.5</v>
      </c>
      <c r="N23" s="7">
        <f t="shared" si="4"/>
        <v>19600</v>
      </c>
      <c r="O23" s="7">
        <f t="shared" si="4"/>
        <v>937.5</v>
      </c>
      <c r="P23" s="8" t="s">
        <v>67</v>
      </c>
      <c r="Q23" s="8">
        <f>Q197</f>
        <v>3500</v>
      </c>
      <c r="R23" s="63">
        <f>R197</f>
        <v>15</v>
      </c>
      <c r="S23" s="62"/>
      <c r="T23" s="6"/>
    </row>
    <row r="24" spans="1:20" x14ac:dyDescent="0.3">
      <c r="A24" s="6">
        <v>7</v>
      </c>
      <c r="B24" s="6" t="s">
        <v>53</v>
      </c>
      <c r="C24" s="37">
        <f>C240</f>
        <v>31.200000000000003</v>
      </c>
      <c r="D24" s="37">
        <f>D240</f>
        <v>0</v>
      </c>
      <c r="E24" s="37">
        <f>E240</f>
        <v>0</v>
      </c>
      <c r="F24" s="37">
        <f>F240</f>
        <v>0</v>
      </c>
      <c r="G24" s="37">
        <f>G240</f>
        <v>31.200000000000003</v>
      </c>
      <c r="H24" s="37">
        <f t="shared" ref="H24:O24" si="5">H240</f>
        <v>3.9000000000000004</v>
      </c>
      <c r="I24" s="13">
        <f t="shared" si="5"/>
        <v>18</v>
      </c>
      <c r="J24" s="37">
        <f t="shared" si="5"/>
        <v>9.3000000000000007</v>
      </c>
      <c r="K24" s="37">
        <f t="shared" si="5"/>
        <v>31.200000000000003</v>
      </c>
      <c r="L24" s="7">
        <f t="shared" si="5"/>
        <v>13500</v>
      </c>
      <c r="M24" s="13">
        <f t="shared" si="5"/>
        <v>750</v>
      </c>
      <c r="N24" s="7">
        <f t="shared" si="5"/>
        <v>0</v>
      </c>
      <c r="O24" s="7">
        <f t="shared" si="5"/>
        <v>650</v>
      </c>
      <c r="P24" s="8" t="s">
        <v>68</v>
      </c>
      <c r="Q24" s="8">
        <f>Q240</f>
        <v>40000</v>
      </c>
      <c r="R24" s="63">
        <f>R240</f>
        <v>57</v>
      </c>
      <c r="S24" s="62"/>
      <c r="T24" s="6"/>
    </row>
    <row r="25" spans="1:20" x14ac:dyDescent="0.3">
      <c r="A25" s="6">
        <v>8</v>
      </c>
      <c r="B25" s="6" t="s">
        <v>54</v>
      </c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0</v>
      </c>
      <c r="N25" s="37">
        <v>0</v>
      </c>
      <c r="O25" s="37">
        <v>0</v>
      </c>
      <c r="P25" s="8" t="s">
        <v>69</v>
      </c>
      <c r="Q25" s="8"/>
      <c r="R25" s="37">
        <v>0</v>
      </c>
      <c r="S25" s="62"/>
      <c r="T25" s="6"/>
    </row>
    <row r="26" spans="1:20" x14ac:dyDescent="0.3">
      <c r="A26" s="6">
        <v>9</v>
      </c>
      <c r="B26" s="6" t="s">
        <v>55</v>
      </c>
      <c r="C26" s="39">
        <f>C281</f>
        <v>28.2</v>
      </c>
      <c r="D26" s="3">
        <f>D281</f>
        <v>0</v>
      </c>
      <c r="E26" s="13">
        <f>E281</f>
        <v>0</v>
      </c>
      <c r="F26" s="37">
        <f>F281</f>
        <v>0</v>
      </c>
      <c r="G26" s="37">
        <f>C26+E26</f>
        <v>28.2</v>
      </c>
      <c r="H26" s="37">
        <f t="shared" ref="H26:O26" si="6">H281</f>
        <v>7.2</v>
      </c>
      <c r="I26" s="13">
        <f t="shared" si="6"/>
        <v>16</v>
      </c>
      <c r="J26" s="13">
        <f t="shared" si="6"/>
        <v>5</v>
      </c>
      <c r="K26" s="37">
        <f>K281</f>
        <v>28.2</v>
      </c>
      <c r="L26" s="7">
        <f t="shared" si="6"/>
        <v>33900</v>
      </c>
      <c r="M26" s="63">
        <f t="shared" si="6"/>
        <v>2060</v>
      </c>
      <c r="N26" s="7">
        <f t="shared" si="6"/>
        <v>34300</v>
      </c>
      <c r="O26" s="7">
        <f t="shared" si="6"/>
        <v>2080</v>
      </c>
      <c r="P26" s="8" t="s">
        <v>70</v>
      </c>
      <c r="Q26" s="8">
        <f>Q281</f>
        <v>17000</v>
      </c>
      <c r="R26" s="63">
        <f>R281</f>
        <v>89</v>
      </c>
      <c r="S26" s="62"/>
      <c r="T26" s="6"/>
    </row>
    <row r="27" spans="1:20" x14ac:dyDescent="0.3">
      <c r="A27" s="6">
        <v>10</v>
      </c>
      <c r="B27" s="6" t="s">
        <v>56</v>
      </c>
      <c r="C27" s="37">
        <v>0</v>
      </c>
      <c r="D27" s="37">
        <v>0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13">
        <v>0</v>
      </c>
      <c r="O27" s="37">
        <v>0</v>
      </c>
      <c r="P27" s="8" t="s">
        <v>71</v>
      </c>
      <c r="Q27" s="8"/>
      <c r="R27" s="37">
        <v>0</v>
      </c>
      <c r="S27" s="62"/>
      <c r="T27" s="6"/>
    </row>
    <row r="28" spans="1:20" x14ac:dyDescent="0.3">
      <c r="A28" s="6">
        <v>11</v>
      </c>
      <c r="B28" s="6" t="s">
        <v>57</v>
      </c>
      <c r="C28" s="40">
        <f>C323</f>
        <v>10</v>
      </c>
      <c r="D28" s="37">
        <v>0</v>
      </c>
      <c r="E28" s="37">
        <v>0</v>
      </c>
      <c r="F28" s="37">
        <v>0</v>
      </c>
      <c r="G28" s="13">
        <f t="shared" si="1"/>
        <v>10</v>
      </c>
      <c r="H28" s="37">
        <f t="shared" ref="H28:O28" si="7">H323</f>
        <v>2.5</v>
      </c>
      <c r="I28" s="36">
        <f t="shared" si="7"/>
        <v>6.5</v>
      </c>
      <c r="J28" s="13">
        <f t="shared" si="7"/>
        <v>1</v>
      </c>
      <c r="K28" s="13">
        <f t="shared" si="7"/>
        <v>10</v>
      </c>
      <c r="L28" s="7">
        <f t="shared" si="7"/>
        <v>2240</v>
      </c>
      <c r="M28" s="63">
        <f>M323</f>
        <v>345</v>
      </c>
      <c r="N28" s="7">
        <f t="shared" si="7"/>
        <v>2240</v>
      </c>
      <c r="O28" s="7">
        <f t="shared" si="7"/>
        <v>345</v>
      </c>
      <c r="P28" s="8" t="s">
        <v>66</v>
      </c>
      <c r="Q28" s="8">
        <f>Q323</f>
        <v>8000</v>
      </c>
      <c r="R28" s="63">
        <f>R323</f>
        <v>36</v>
      </c>
      <c r="S28" s="62"/>
      <c r="T28" s="6"/>
    </row>
    <row r="29" spans="1:20" x14ac:dyDescent="0.3">
      <c r="A29" s="6">
        <v>12</v>
      </c>
      <c r="B29" s="6" t="s">
        <v>58</v>
      </c>
      <c r="C29" s="40">
        <f>C364</f>
        <v>15</v>
      </c>
      <c r="D29" s="37">
        <v>0</v>
      </c>
      <c r="E29" s="37">
        <v>0</v>
      </c>
      <c r="F29" s="37">
        <v>0</v>
      </c>
      <c r="G29" s="13">
        <f t="shared" si="1"/>
        <v>15</v>
      </c>
      <c r="H29" s="13"/>
      <c r="I29" s="36">
        <f t="shared" ref="I29:O29" si="8">I364</f>
        <v>5</v>
      </c>
      <c r="J29" s="13">
        <f t="shared" si="8"/>
        <v>10</v>
      </c>
      <c r="K29" s="13">
        <f t="shared" si="8"/>
        <v>15</v>
      </c>
      <c r="L29" s="7">
        <f t="shared" si="8"/>
        <v>1120</v>
      </c>
      <c r="M29" s="63">
        <f t="shared" si="8"/>
        <v>222.5</v>
      </c>
      <c r="N29" s="7">
        <f t="shared" si="8"/>
        <v>1000</v>
      </c>
      <c r="O29" s="7">
        <f t="shared" si="8"/>
        <v>200</v>
      </c>
      <c r="P29" s="8" t="s">
        <v>72</v>
      </c>
      <c r="Q29" s="8">
        <f>Q364</f>
        <v>30000</v>
      </c>
      <c r="R29" s="63">
        <f>R364</f>
        <v>9</v>
      </c>
      <c r="S29" s="62"/>
      <c r="T29" s="6"/>
    </row>
    <row r="30" spans="1:20" x14ac:dyDescent="0.3">
      <c r="A30" s="6">
        <v>13</v>
      </c>
      <c r="B30" s="6" t="s">
        <v>59</v>
      </c>
      <c r="C30" s="40">
        <f>C404</f>
        <v>37</v>
      </c>
      <c r="D30" s="37">
        <v>0</v>
      </c>
      <c r="E30" s="37">
        <v>0</v>
      </c>
      <c r="F30" s="37">
        <v>0</v>
      </c>
      <c r="G30" s="13">
        <f t="shared" si="1"/>
        <v>37</v>
      </c>
      <c r="H30" s="13">
        <f t="shared" ref="H30:O30" si="9">H404</f>
        <v>9</v>
      </c>
      <c r="I30" s="13">
        <f t="shared" si="9"/>
        <v>20</v>
      </c>
      <c r="J30" s="13">
        <f t="shared" si="9"/>
        <v>8</v>
      </c>
      <c r="K30" s="13">
        <f t="shared" si="9"/>
        <v>37</v>
      </c>
      <c r="L30" s="13">
        <f t="shared" si="9"/>
        <v>7570</v>
      </c>
      <c r="M30" s="3">
        <f t="shared" si="9"/>
        <v>380</v>
      </c>
      <c r="N30" s="3">
        <f t="shared" si="9"/>
        <v>7480</v>
      </c>
      <c r="O30" s="3">
        <f t="shared" si="9"/>
        <v>375</v>
      </c>
      <c r="P30" s="8" t="s">
        <v>73</v>
      </c>
      <c r="Q30" s="8">
        <f>Q404</f>
        <v>25000</v>
      </c>
      <c r="R30" s="6">
        <f>R404</f>
        <v>14</v>
      </c>
      <c r="S30" s="6"/>
      <c r="T30" s="6"/>
    </row>
    <row r="31" spans="1:20" x14ac:dyDescent="0.3">
      <c r="A31" s="6">
        <v>14</v>
      </c>
      <c r="B31" s="6" t="s">
        <v>60</v>
      </c>
      <c r="C31" s="37">
        <v>0</v>
      </c>
      <c r="D31" s="37">
        <v>0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  <c r="O31" s="37">
        <v>0</v>
      </c>
      <c r="P31" s="8" t="s">
        <v>74</v>
      </c>
      <c r="Q31" s="8"/>
      <c r="R31" s="37">
        <v>0</v>
      </c>
      <c r="S31" s="6"/>
      <c r="T31" s="6"/>
    </row>
    <row r="32" spans="1:20" x14ac:dyDescent="0.3">
      <c r="A32" s="6">
        <v>15</v>
      </c>
      <c r="B32" s="6" t="s">
        <v>61</v>
      </c>
      <c r="C32" s="37">
        <v>0</v>
      </c>
      <c r="D32" s="37">
        <v>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  <c r="O32" s="37">
        <v>0</v>
      </c>
      <c r="P32" s="8" t="s">
        <v>75</v>
      </c>
      <c r="Q32" s="8"/>
      <c r="R32" s="37">
        <v>0</v>
      </c>
      <c r="S32" s="6"/>
      <c r="T32" s="6"/>
    </row>
    <row r="33" spans="1:20" x14ac:dyDescent="0.3">
      <c r="A33" s="6">
        <v>16</v>
      </c>
      <c r="B33" s="6" t="s">
        <v>62</v>
      </c>
      <c r="C33" s="37">
        <v>0</v>
      </c>
      <c r="D33" s="37">
        <v>0</v>
      </c>
      <c r="E33" s="37">
        <v>0</v>
      </c>
      <c r="F33" s="37">
        <v>0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  <c r="O33" s="37">
        <v>0</v>
      </c>
      <c r="P33" s="8" t="s">
        <v>66</v>
      </c>
      <c r="Q33" s="8"/>
      <c r="R33" s="37">
        <v>0</v>
      </c>
      <c r="S33" s="6"/>
      <c r="T33" s="6"/>
    </row>
    <row r="34" spans="1:20" x14ac:dyDescent="0.3">
      <c r="A34" s="6"/>
      <c r="B34" s="41" t="s">
        <v>3</v>
      </c>
      <c r="C34" s="47">
        <f>SUM(C18:C33)</f>
        <v>692.40000000000009</v>
      </c>
      <c r="D34" s="47">
        <f t="shared" ref="D34:M34" si="10">SUM(D18:D33)</f>
        <v>0</v>
      </c>
      <c r="E34" s="47">
        <f t="shared" si="10"/>
        <v>0</v>
      </c>
      <c r="F34" s="47">
        <f t="shared" si="10"/>
        <v>0</v>
      </c>
      <c r="G34" s="47">
        <f t="shared" si="10"/>
        <v>692.40000000000009</v>
      </c>
      <c r="H34" s="47">
        <f t="shared" si="10"/>
        <v>125.60000000000001</v>
      </c>
      <c r="I34" s="47">
        <f t="shared" si="10"/>
        <v>470.5</v>
      </c>
      <c r="J34" s="47">
        <f t="shared" si="10"/>
        <v>96.3</v>
      </c>
      <c r="K34" s="47">
        <f t="shared" si="10"/>
        <v>692.40000000000009</v>
      </c>
      <c r="L34" s="47">
        <f t="shared" si="10"/>
        <v>380740</v>
      </c>
      <c r="M34" s="47">
        <f t="shared" si="10"/>
        <v>6329</v>
      </c>
      <c r="N34" s="47">
        <f>SUM(N18:N33)</f>
        <v>329620</v>
      </c>
      <c r="O34" s="47">
        <f>SUM(O18:O33)</f>
        <v>5877.5</v>
      </c>
      <c r="P34" s="47">
        <f>SUM(P18:P33)</f>
        <v>0</v>
      </c>
      <c r="Q34" s="47"/>
      <c r="R34" s="7">
        <f>SUM(R18:R33)</f>
        <v>617</v>
      </c>
      <c r="S34" s="6"/>
      <c r="T34" s="6"/>
    </row>
    <row r="36" spans="1:20" x14ac:dyDescent="0.3">
      <c r="A36" s="16" t="s">
        <v>46</v>
      </c>
      <c r="O36" s="419" t="s">
        <v>458</v>
      </c>
      <c r="P36" s="419"/>
      <c r="Q36" s="419"/>
      <c r="R36" s="419"/>
      <c r="S36" s="419"/>
    </row>
    <row r="37" spans="1:20" x14ac:dyDescent="0.3">
      <c r="O37" s="419" t="s">
        <v>2</v>
      </c>
      <c r="P37" s="419"/>
      <c r="Q37" s="419"/>
      <c r="R37" s="419"/>
      <c r="S37" s="419"/>
    </row>
    <row r="40" spans="1:20" x14ac:dyDescent="0.3">
      <c r="O40" s="428" t="s">
        <v>431</v>
      </c>
      <c r="P40" s="428"/>
      <c r="Q40" s="428"/>
      <c r="R40" s="428"/>
      <c r="S40" s="428"/>
      <c r="T40" s="81"/>
    </row>
    <row r="41" spans="1:20" x14ac:dyDescent="0.3">
      <c r="O41" s="419" t="s">
        <v>432</v>
      </c>
      <c r="P41" s="419"/>
      <c r="Q41" s="419"/>
      <c r="R41" s="419"/>
      <c r="S41" s="419"/>
    </row>
    <row r="44" spans="1:20" x14ac:dyDescent="0.3">
      <c r="A44" s="16" t="s">
        <v>96</v>
      </c>
    </row>
    <row r="45" spans="1:20" x14ac:dyDescent="0.3">
      <c r="L45" s="17"/>
    </row>
    <row r="46" spans="1:20" x14ac:dyDescent="0.3">
      <c r="A46" s="441" t="s">
        <v>93</v>
      </c>
      <c r="B46" s="460"/>
      <c r="C46" s="460"/>
      <c r="D46" s="460"/>
      <c r="E46" s="460"/>
      <c r="F46" s="460"/>
      <c r="G46" s="460"/>
      <c r="H46" s="460"/>
      <c r="I46" s="460"/>
      <c r="J46" s="460"/>
      <c r="K46" s="460"/>
      <c r="L46" s="460"/>
      <c r="M46" s="460"/>
      <c r="N46" s="460"/>
      <c r="O46" s="460"/>
      <c r="P46" s="460"/>
      <c r="Q46" s="460"/>
      <c r="R46" s="460"/>
      <c r="S46" s="460"/>
      <c r="T46" s="447"/>
    </row>
    <row r="47" spans="1:20" x14ac:dyDescent="0.3">
      <c r="A47" s="444" t="s">
        <v>4</v>
      </c>
      <c r="B47" s="461"/>
      <c r="C47" s="461"/>
      <c r="D47" s="461"/>
      <c r="E47" s="461"/>
      <c r="F47" s="461"/>
      <c r="G47" s="461"/>
      <c r="H47" s="461"/>
      <c r="I47" s="461"/>
      <c r="J47" s="461"/>
      <c r="K47" s="461"/>
      <c r="L47" s="461"/>
      <c r="M47" s="461"/>
      <c r="N47" s="461"/>
      <c r="O47" s="461"/>
      <c r="P47" s="461"/>
      <c r="Q47" s="461"/>
      <c r="R47" s="461"/>
      <c r="S47" s="461"/>
      <c r="T47" s="445"/>
    </row>
    <row r="48" spans="1:20" x14ac:dyDescent="0.3">
      <c r="N48" s="18"/>
    </row>
    <row r="49" spans="1:20" x14ac:dyDescent="0.3">
      <c r="A49" s="19" t="s">
        <v>5</v>
      </c>
      <c r="B49" s="19"/>
      <c r="C49" s="19" t="s">
        <v>77</v>
      </c>
      <c r="D49" s="19"/>
      <c r="L49" s="20"/>
      <c r="N49" s="20"/>
      <c r="Q49" s="16" t="s">
        <v>42</v>
      </c>
      <c r="S49" s="16" t="str">
        <f>S6</f>
        <v>: 2023</v>
      </c>
    </row>
    <row r="50" spans="1:20" x14ac:dyDescent="0.3">
      <c r="A50" s="16" t="s">
        <v>9</v>
      </c>
      <c r="C50" s="16" t="str">
        <f>C6</f>
        <v>: CURUP SELATAN</v>
      </c>
      <c r="Q50" s="16" t="s">
        <v>43</v>
      </c>
      <c r="S50" s="16" t="s">
        <v>45</v>
      </c>
    </row>
    <row r="51" spans="1:20" x14ac:dyDescent="0.3">
      <c r="A51" s="16" t="s">
        <v>6</v>
      </c>
      <c r="C51" s="16" t="s">
        <v>99</v>
      </c>
      <c r="Q51" s="16" t="s">
        <v>44</v>
      </c>
      <c r="S51" s="16" t="str">
        <f>S8</f>
        <v>: IV ( Empat )</v>
      </c>
    </row>
    <row r="52" spans="1:20" x14ac:dyDescent="0.3">
      <c r="A52" s="16" t="s">
        <v>7</v>
      </c>
      <c r="C52" s="16" t="s">
        <v>41</v>
      </c>
    </row>
    <row r="54" spans="1:20" x14ac:dyDescent="0.3">
      <c r="A54" s="424" t="s">
        <v>8</v>
      </c>
      <c r="B54" s="424" t="s">
        <v>91</v>
      </c>
      <c r="C54" s="22" t="s">
        <v>10</v>
      </c>
      <c r="D54" s="433" t="s">
        <v>15</v>
      </c>
      <c r="E54" s="422"/>
      <c r="F54" s="422"/>
      <c r="G54" s="422"/>
      <c r="H54" s="422"/>
      <c r="I54" s="422"/>
      <c r="J54" s="422"/>
      <c r="K54" s="423"/>
      <c r="L54" s="431" t="s">
        <v>28</v>
      </c>
      <c r="M54" s="432"/>
      <c r="N54" s="431" t="s">
        <v>28</v>
      </c>
      <c r="O54" s="432"/>
      <c r="P54" s="23"/>
      <c r="Q54" s="387"/>
      <c r="R54" s="421" t="s">
        <v>35</v>
      </c>
      <c r="S54" s="427"/>
      <c r="T54" s="424" t="s">
        <v>39</v>
      </c>
    </row>
    <row r="55" spans="1:20" x14ac:dyDescent="0.3">
      <c r="A55" s="425"/>
      <c r="B55" s="425"/>
      <c r="C55" s="24" t="s">
        <v>11</v>
      </c>
      <c r="D55" s="421" t="s">
        <v>16</v>
      </c>
      <c r="E55" s="422"/>
      <c r="F55" s="422"/>
      <c r="G55" s="423"/>
      <c r="H55" s="433" t="s">
        <v>23</v>
      </c>
      <c r="I55" s="422"/>
      <c r="J55" s="422"/>
      <c r="K55" s="423"/>
      <c r="L55" s="434" t="s">
        <v>29</v>
      </c>
      <c r="M55" s="435"/>
      <c r="N55" s="434" t="s">
        <v>29</v>
      </c>
      <c r="O55" s="435"/>
      <c r="P55" s="25"/>
      <c r="Q55" s="26" t="s">
        <v>416</v>
      </c>
      <c r="R55" s="429" t="s">
        <v>36</v>
      </c>
      <c r="S55" s="430"/>
      <c r="T55" s="425"/>
    </row>
    <row r="56" spans="1:20" x14ac:dyDescent="0.3">
      <c r="A56" s="425"/>
      <c r="B56" s="425"/>
      <c r="C56" s="26" t="s">
        <v>12</v>
      </c>
      <c r="D56" s="23"/>
      <c r="E56" s="27"/>
      <c r="F56" s="23"/>
      <c r="G56" s="23"/>
      <c r="H56" s="23"/>
      <c r="I56" s="23"/>
      <c r="J56" s="23"/>
      <c r="K56" s="23"/>
      <c r="L56" s="421" t="s">
        <v>30</v>
      </c>
      <c r="M56" s="427"/>
      <c r="N56" s="421" t="s">
        <v>30</v>
      </c>
      <c r="O56" s="427"/>
      <c r="P56" s="24" t="s">
        <v>34</v>
      </c>
      <c r="Q56" s="24" t="s">
        <v>417</v>
      </c>
      <c r="R56" s="22"/>
      <c r="S56" s="22"/>
      <c r="T56" s="425"/>
    </row>
    <row r="57" spans="1:20" x14ac:dyDescent="0.3">
      <c r="A57" s="425"/>
      <c r="B57" s="425"/>
      <c r="C57" s="26" t="s">
        <v>13</v>
      </c>
      <c r="D57" s="24" t="s">
        <v>17</v>
      </c>
      <c r="E57" s="28" t="s">
        <v>17</v>
      </c>
      <c r="F57" s="24" t="s">
        <v>20</v>
      </c>
      <c r="G57" s="24" t="s">
        <v>22</v>
      </c>
      <c r="H57" s="24" t="s">
        <v>24</v>
      </c>
      <c r="I57" s="24" t="s">
        <v>25</v>
      </c>
      <c r="J57" s="24" t="s">
        <v>26</v>
      </c>
      <c r="K57" s="24" t="s">
        <v>22</v>
      </c>
      <c r="L57" s="429" t="s">
        <v>14</v>
      </c>
      <c r="M57" s="430"/>
      <c r="N57" s="429" t="s">
        <v>33</v>
      </c>
      <c r="O57" s="430"/>
      <c r="P57" s="24" t="s">
        <v>28</v>
      </c>
      <c r="Q57" s="24" t="s">
        <v>418</v>
      </c>
      <c r="R57" s="24" t="s">
        <v>37</v>
      </c>
      <c r="S57" s="24" t="s">
        <v>38</v>
      </c>
      <c r="T57" s="425"/>
    </row>
    <row r="58" spans="1:20" x14ac:dyDescent="0.3">
      <c r="A58" s="425"/>
      <c r="B58" s="425"/>
      <c r="C58" s="26" t="s">
        <v>14</v>
      </c>
      <c r="D58" s="24" t="s">
        <v>18</v>
      </c>
      <c r="E58" s="28" t="s">
        <v>19</v>
      </c>
      <c r="F58" s="24" t="s">
        <v>21</v>
      </c>
      <c r="G58" s="24"/>
      <c r="H58" s="24"/>
      <c r="I58" s="24"/>
      <c r="J58" s="24" t="s">
        <v>27</v>
      </c>
      <c r="K58" s="24"/>
      <c r="L58" s="22" t="s">
        <v>22</v>
      </c>
      <c r="M58" s="22" t="s">
        <v>31</v>
      </c>
      <c r="N58" s="22" t="s">
        <v>22</v>
      </c>
      <c r="O58" s="22" t="s">
        <v>31</v>
      </c>
      <c r="P58" s="25"/>
      <c r="Q58" s="25"/>
      <c r="R58" s="25"/>
      <c r="S58" s="25"/>
      <c r="T58" s="425"/>
    </row>
    <row r="59" spans="1:20" x14ac:dyDescent="0.3">
      <c r="A59" s="426"/>
      <c r="B59" s="426"/>
      <c r="C59" s="29"/>
      <c r="D59" s="30"/>
      <c r="E59" s="31"/>
      <c r="F59" s="30"/>
      <c r="G59" s="30"/>
      <c r="H59" s="30"/>
      <c r="I59" s="30"/>
      <c r="J59" s="30"/>
      <c r="K59" s="30"/>
      <c r="L59" s="32" t="s">
        <v>29</v>
      </c>
      <c r="M59" s="33" t="s">
        <v>32</v>
      </c>
      <c r="N59" s="32" t="s">
        <v>29</v>
      </c>
      <c r="O59" s="33" t="s">
        <v>32</v>
      </c>
      <c r="P59" s="30"/>
      <c r="Q59" s="30"/>
      <c r="R59" s="30"/>
      <c r="S59" s="30"/>
      <c r="T59" s="426"/>
    </row>
    <row r="60" spans="1:20" x14ac:dyDescent="0.3">
      <c r="A60" s="8">
        <v>1</v>
      </c>
      <c r="B60" s="8">
        <v>2</v>
      </c>
      <c r="C60" s="8">
        <v>3</v>
      </c>
      <c r="D60" s="8">
        <v>4</v>
      </c>
      <c r="E60" s="8">
        <v>5</v>
      </c>
      <c r="F60" s="8">
        <v>6</v>
      </c>
      <c r="G60" s="8" t="s">
        <v>0</v>
      </c>
      <c r="H60" s="8">
        <v>8</v>
      </c>
      <c r="I60" s="8">
        <v>9</v>
      </c>
      <c r="J60" s="8">
        <v>10</v>
      </c>
      <c r="K60" s="8" t="s">
        <v>1</v>
      </c>
      <c r="L60" s="8">
        <v>12</v>
      </c>
      <c r="M60" s="8">
        <v>13</v>
      </c>
      <c r="N60" s="8">
        <v>14</v>
      </c>
      <c r="O60" s="8">
        <v>15</v>
      </c>
      <c r="P60" s="8">
        <v>16</v>
      </c>
      <c r="Q60" s="8"/>
      <c r="R60" s="8">
        <v>17</v>
      </c>
      <c r="S60" s="8">
        <v>18</v>
      </c>
      <c r="T60" s="8">
        <v>19</v>
      </c>
    </row>
    <row r="61" spans="1:20" x14ac:dyDescent="0.3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7"/>
      <c r="P61" s="6"/>
      <c r="Q61" s="6"/>
      <c r="R61" s="6"/>
      <c r="S61" s="6"/>
      <c r="T61" s="6"/>
    </row>
    <row r="62" spans="1:20" x14ac:dyDescent="0.3">
      <c r="A62" s="6">
        <v>1</v>
      </c>
      <c r="B62" s="67" t="s">
        <v>148</v>
      </c>
      <c r="C62" s="56">
        <v>0</v>
      </c>
      <c r="D62" s="3">
        <v>0</v>
      </c>
      <c r="E62" s="3">
        <v>0</v>
      </c>
      <c r="F62" s="3">
        <v>0</v>
      </c>
      <c r="G62" s="55">
        <f>C62+E62-F62</f>
        <v>0</v>
      </c>
      <c r="H62" s="55">
        <v>0</v>
      </c>
      <c r="I62" s="84">
        <v>0</v>
      </c>
      <c r="J62" s="85">
        <v>0</v>
      </c>
      <c r="K62" s="55">
        <f>H62+I62+J62</f>
        <v>0</v>
      </c>
      <c r="L62" s="56">
        <v>0</v>
      </c>
      <c r="M62" s="3">
        <v>0</v>
      </c>
      <c r="N62" s="3">
        <v>0</v>
      </c>
      <c r="O62" s="3">
        <v>0</v>
      </c>
      <c r="P62" s="8" t="s">
        <v>65</v>
      </c>
      <c r="Q62" s="8"/>
      <c r="R62" s="3">
        <v>0</v>
      </c>
      <c r="S62" s="6"/>
      <c r="T62" s="6"/>
    </row>
    <row r="63" spans="1:20" x14ac:dyDescent="0.3">
      <c r="A63" s="6">
        <v>2</v>
      </c>
      <c r="B63" s="67" t="s">
        <v>149</v>
      </c>
      <c r="C63" s="56">
        <v>0</v>
      </c>
      <c r="D63" s="3">
        <v>0</v>
      </c>
      <c r="E63" s="3">
        <v>0</v>
      </c>
      <c r="F63" s="3">
        <v>0</v>
      </c>
      <c r="G63" s="55">
        <f>C63+E63-F63</f>
        <v>0</v>
      </c>
      <c r="H63" s="84">
        <v>0</v>
      </c>
      <c r="I63" s="84">
        <v>0</v>
      </c>
      <c r="J63" s="85">
        <v>0</v>
      </c>
      <c r="K63" s="55">
        <f t="shared" ref="K63:K72" si="11">H63+I63+J63</f>
        <v>0</v>
      </c>
      <c r="L63" s="56">
        <v>0</v>
      </c>
      <c r="M63" s="3">
        <v>0</v>
      </c>
      <c r="N63" s="3">
        <v>0</v>
      </c>
      <c r="O63" s="3">
        <v>0</v>
      </c>
      <c r="P63" s="8" t="s">
        <v>65</v>
      </c>
      <c r="Q63" s="8"/>
      <c r="R63" s="3">
        <v>0</v>
      </c>
      <c r="S63" s="6"/>
      <c r="T63" s="6"/>
    </row>
    <row r="64" spans="1:20" x14ac:dyDescent="0.3">
      <c r="A64" s="6">
        <v>3</v>
      </c>
      <c r="B64" s="67" t="s">
        <v>150</v>
      </c>
      <c r="C64" s="56">
        <v>0</v>
      </c>
      <c r="D64" s="3">
        <v>0</v>
      </c>
      <c r="E64" s="3">
        <v>0</v>
      </c>
      <c r="F64" s="3">
        <v>0</v>
      </c>
      <c r="G64" s="55">
        <f t="shared" ref="G64:G72" si="12">C64+E64-F64</f>
        <v>0</v>
      </c>
      <c r="H64" s="55">
        <v>0</v>
      </c>
      <c r="I64" s="84">
        <v>0</v>
      </c>
      <c r="J64" s="85">
        <v>0</v>
      </c>
      <c r="K64" s="55">
        <f t="shared" si="11"/>
        <v>0</v>
      </c>
      <c r="L64" s="56">
        <v>0</v>
      </c>
      <c r="M64" s="3">
        <v>0</v>
      </c>
      <c r="N64" s="3">
        <v>0</v>
      </c>
      <c r="O64" s="3">
        <v>0</v>
      </c>
      <c r="P64" s="8" t="s">
        <v>65</v>
      </c>
      <c r="Q64" s="8"/>
      <c r="R64" s="3">
        <v>0</v>
      </c>
      <c r="S64" s="6"/>
      <c r="T64" s="6"/>
    </row>
    <row r="65" spans="1:20" x14ac:dyDescent="0.3">
      <c r="A65" s="6">
        <v>4</v>
      </c>
      <c r="B65" s="67" t="s">
        <v>151</v>
      </c>
      <c r="C65" s="104">
        <v>0</v>
      </c>
      <c r="D65" s="3">
        <v>0</v>
      </c>
      <c r="E65" s="3">
        <v>0</v>
      </c>
      <c r="F65" s="3">
        <v>0</v>
      </c>
      <c r="G65" s="55">
        <f t="shared" si="12"/>
        <v>0</v>
      </c>
      <c r="H65" s="55">
        <v>0</v>
      </c>
      <c r="I65" s="84">
        <v>0</v>
      </c>
      <c r="J65" s="85">
        <v>0</v>
      </c>
      <c r="K65" s="55">
        <f t="shared" si="11"/>
        <v>0</v>
      </c>
      <c r="L65" s="56">
        <v>0</v>
      </c>
      <c r="M65" s="3">
        <v>0</v>
      </c>
      <c r="N65" s="3">
        <v>0</v>
      </c>
      <c r="O65" s="3">
        <v>0</v>
      </c>
      <c r="P65" s="8" t="s">
        <v>65</v>
      </c>
      <c r="Q65" s="8"/>
      <c r="R65" s="3">
        <v>0</v>
      </c>
      <c r="S65" s="6"/>
      <c r="T65" s="6"/>
    </row>
    <row r="66" spans="1:20" x14ac:dyDescent="0.3">
      <c r="A66" s="6">
        <v>5</v>
      </c>
      <c r="B66" s="67" t="s">
        <v>310</v>
      </c>
      <c r="C66" s="56">
        <v>0</v>
      </c>
      <c r="D66" s="3">
        <v>0</v>
      </c>
      <c r="E66" s="3">
        <v>0</v>
      </c>
      <c r="F66" s="3">
        <v>0</v>
      </c>
      <c r="G66" s="55">
        <f t="shared" si="12"/>
        <v>0</v>
      </c>
      <c r="H66" s="55">
        <v>0</v>
      </c>
      <c r="I66" s="55">
        <v>0</v>
      </c>
      <c r="J66" s="85">
        <v>0</v>
      </c>
      <c r="K66" s="55">
        <f t="shared" si="11"/>
        <v>0</v>
      </c>
      <c r="L66" s="56">
        <v>0</v>
      </c>
      <c r="M66" s="3">
        <v>0</v>
      </c>
      <c r="N66" s="3">
        <v>0</v>
      </c>
      <c r="O66" s="3">
        <v>0</v>
      </c>
      <c r="P66" s="8" t="s">
        <v>65</v>
      </c>
      <c r="Q66" s="8"/>
      <c r="R66" s="3">
        <v>0</v>
      </c>
      <c r="S66" s="6"/>
      <c r="T66" s="6"/>
    </row>
    <row r="67" spans="1:20" x14ac:dyDescent="0.3">
      <c r="A67" s="6">
        <v>6</v>
      </c>
      <c r="B67" s="67" t="s">
        <v>153</v>
      </c>
      <c r="C67" s="56">
        <v>0</v>
      </c>
      <c r="D67" s="3">
        <v>0</v>
      </c>
      <c r="E67" s="3">
        <v>0</v>
      </c>
      <c r="F67" s="3">
        <v>0</v>
      </c>
      <c r="G67" s="55">
        <f>C67+E67-F67</f>
        <v>0</v>
      </c>
      <c r="H67" s="55">
        <v>0</v>
      </c>
      <c r="I67" s="55">
        <v>0</v>
      </c>
      <c r="J67" s="85">
        <v>0</v>
      </c>
      <c r="K67" s="55">
        <f t="shared" si="11"/>
        <v>0</v>
      </c>
      <c r="L67" s="56">
        <v>0</v>
      </c>
      <c r="M67" s="3">
        <v>0</v>
      </c>
      <c r="N67" s="3">
        <v>0</v>
      </c>
      <c r="O67" s="3">
        <v>0</v>
      </c>
      <c r="P67" s="8" t="s">
        <v>65</v>
      </c>
      <c r="Q67" s="8"/>
      <c r="R67" s="3">
        <v>0</v>
      </c>
      <c r="S67" s="6"/>
      <c r="T67" s="6"/>
    </row>
    <row r="68" spans="1:20" x14ac:dyDescent="0.3">
      <c r="A68" s="6">
        <v>7</v>
      </c>
      <c r="B68" s="67" t="s">
        <v>154</v>
      </c>
      <c r="C68" s="13">
        <v>88</v>
      </c>
      <c r="D68" s="13">
        <v>0</v>
      </c>
      <c r="E68" s="13">
        <v>0</v>
      </c>
      <c r="F68" s="13">
        <v>0</v>
      </c>
      <c r="G68" s="13">
        <f t="shared" si="12"/>
        <v>88</v>
      </c>
      <c r="H68" s="13">
        <v>12</v>
      </c>
      <c r="I68" s="13">
        <v>62</v>
      </c>
      <c r="J68" s="98">
        <v>14</v>
      </c>
      <c r="K68" s="55">
        <f>H68+I68+J68</f>
        <v>88</v>
      </c>
      <c r="L68" s="98">
        <v>48360</v>
      </c>
      <c r="M68" s="7">
        <v>780</v>
      </c>
      <c r="N68" s="98">
        <f>I68*O68</f>
        <v>40300</v>
      </c>
      <c r="O68" s="7">
        <v>650</v>
      </c>
      <c r="P68" s="8" t="s">
        <v>65</v>
      </c>
      <c r="Q68" s="8">
        <v>40000</v>
      </c>
      <c r="R68" s="292">
        <v>81</v>
      </c>
      <c r="S68" s="6"/>
      <c r="T68" s="6"/>
    </row>
    <row r="69" spans="1:20" x14ac:dyDescent="0.3">
      <c r="A69" s="6">
        <v>8</v>
      </c>
      <c r="B69" s="67" t="s">
        <v>155</v>
      </c>
      <c r="C69" s="13">
        <v>45</v>
      </c>
      <c r="D69" s="13">
        <v>0</v>
      </c>
      <c r="E69" s="13">
        <v>0</v>
      </c>
      <c r="F69" s="13">
        <v>0</v>
      </c>
      <c r="G69" s="13">
        <f t="shared" si="12"/>
        <v>45</v>
      </c>
      <c r="H69" s="13">
        <v>17</v>
      </c>
      <c r="I69" s="13">
        <v>15</v>
      </c>
      <c r="J69" s="98">
        <v>13</v>
      </c>
      <c r="K69" s="55">
        <f t="shared" si="11"/>
        <v>45</v>
      </c>
      <c r="L69" s="98">
        <v>11700</v>
      </c>
      <c r="M69" s="7">
        <v>780</v>
      </c>
      <c r="N69" s="98">
        <f>I69*O69</f>
        <v>10500</v>
      </c>
      <c r="O69" s="7">
        <v>700</v>
      </c>
      <c r="P69" s="8" t="s">
        <v>65</v>
      </c>
      <c r="Q69" s="8">
        <v>40000</v>
      </c>
      <c r="R69" s="292">
        <v>43</v>
      </c>
      <c r="S69" s="6"/>
      <c r="T69" s="6"/>
    </row>
    <row r="70" spans="1:20" x14ac:dyDescent="0.3">
      <c r="A70" s="6">
        <v>9</v>
      </c>
      <c r="B70" s="67" t="s">
        <v>156</v>
      </c>
      <c r="C70" s="13">
        <v>100</v>
      </c>
      <c r="D70" s="13">
        <v>0</v>
      </c>
      <c r="E70" s="13">
        <v>0</v>
      </c>
      <c r="F70" s="13">
        <v>0</v>
      </c>
      <c r="G70" s="13">
        <f t="shared" si="12"/>
        <v>100</v>
      </c>
      <c r="H70" s="13">
        <v>37</v>
      </c>
      <c r="I70" s="13">
        <v>54</v>
      </c>
      <c r="J70" s="98">
        <v>9</v>
      </c>
      <c r="K70" s="55">
        <f t="shared" si="11"/>
        <v>100</v>
      </c>
      <c r="L70" s="98">
        <v>42120</v>
      </c>
      <c r="M70" s="7">
        <v>780</v>
      </c>
      <c r="N70" s="98">
        <f>I70*O70</f>
        <v>37800</v>
      </c>
      <c r="O70" s="7">
        <v>700</v>
      </c>
      <c r="P70" s="8" t="s">
        <v>65</v>
      </c>
      <c r="Q70" s="8">
        <v>40000</v>
      </c>
      <c r="R70" s="292">
        <v>61</v>
      </c>
      <c r="S70" s="6"/>
      <c r="T70" s="6"/>
    </row>
    <row r="71" spans="1:20" x14ac:dyDescent="0.3">
      <c r="A71" s="6">
        <v>10</v>
      </c>
      <c r="B71" s="67" t="s">
        <v>157</v>
      </c>
      <c r="C71" s="13">
        <v>136</v>
      </c>
      <c r="D71" s="13">
        <v>0</v>
      </c>
      <c r="E71" s="13">
        <v>0</v>
      </c>
      <c r="F71" s="13">
        <v>0</v>
      </c>
      <c r="G71" s="13">
        <f t="shared" si="12"/>
        <v>136</v>
      </c>
      <c r="H71" s="13">
        <v>16</v>
      </c>
      <c r="I71" s="13">
        <v>106</v>
      </c>
      <c r="J71" s="98">
        <v>14</v>
      </c>
      <c r="K71" s="55">
        <f t="shared" si="11"/>
        <v>136</v>
      </c>
      <c r="L71" s="98">
        <v>82680</v>
      </c>
      <c r="M71" s="7">
        <v>780</v>
      </c>
      <c r="N71" s="98">
        <f>I71*O71</f>
        <v>74200</v>
      </c>
      <c r="O71" s="7">
        <v>700</v>
      </c>
      <c r="P71" s="8" t="s">
        <v>65</v>
      </c>
      <c r="Q71" s="8">
        <v>40000</v>
      </c>
      <c r="R71" s="292">
        <v>73</v>
      </c>
      <c r="S71" s="6"/>
      <c r="T71" s="6"/>
    </row>
    <row r="72" spans="1:20" x14ac:dyDescent="0.3">
      <c r="A72" s="6">
        <v>11</v>
      </c>
      <c r="B72" s="67" t="s">
        <v>158</v>
      </c>
      <c r="C72" s="13">
        <v>169</v>
      </c>
      <c r="D72" s="13">
        <v>0</v>
      </c>
      <c r="E72" s="13">
        <v>0</v>
      </c>
      <c r="F72" s="13">
        <v>0</v>
      </c>
      <c r="G72" s="13">
        <f t="shared" si="12"/>
        <v>169</v>
      </c>
      <c r="H72" s="13">
        <v>18</v>
      </c>
      <c r="I72" s="13">
        <v>140</v>
      </c>
      <c r="J72" s="98">
        <v>11</v>
      </c>
      <c r="K72" s="55">
        <f t="shared" si="11"/>
        <v>169</v>
      </c>
      <c r="L72" s="98">
        <v>112000</v>
      </c>
      <c r="M72" s="7">
        <v>800</v>
      </c>
      <c r="N72" s="98">
        <f>I72*O72</f>
        <v>98000</v>
      </c>
      <c r="O72" s="7">
        <v>700</v>
      </c>
      <c r="P72" s="8" t="s">
        <v>65</v>
      </c>
      <c r="Q72" s="8">
        <v>40000</v>
      </c>
      <c r="R72" s="292">
        <v>127</v>
      </c>
      <c r="S72" s="6"/>
      <c r="T72" s="6"/>
    </row>
    <row r="73" spans="1:20" x14ac:dyDescent="0.3">
      <c r="A73" s="6"/>
      <c r="B73" s="6"/>
      <c r="C73" s="13"/>
      <c r="D73" s="13"/>
      <c r="E73" s="13"/>
      <c r="F73" s="13"/>
      <c r="G73" s="13"/>
      <c r="H73" s="13"/>
      <c r="I73" s="13"/>
      <c r="J73" s="13"/>
      <c r="K73" s="13"/>
      <c r="L73" s="6"/>
      <c r="M73" s="6"/>
      <c r="N73" s="6"/>
      <c r="O73" s="8"/>
      <c r="P73" s="8"/>
      <c r="Q73" s="8"/>
      <c r="R73" s="8"/>
      <c r="S73" s="6"/>
      <c r="T73" s="6"/>
    </row>
    <row r="74" spans="1:20" x14ac:dyDescent="0.3">
      <c r="A74" s="6"/>
      <c r="B74" s="41" t="s">
        <v>3</v>
      </c>
      <c r="C74" s="7">
        <f t="shared" ref="C74:J74" si="13">SUM(C62:C73)</f>
        <v>538</v>
      </c>
      <c r="D74" s="7">
        <f t="shared" si="13"/>
        <v>0</v>
      </c>
      <c r="E74" s="7">
        <f>SUM(E69:E73)</f>
        <v>0</v>
      </c>
      <c r="F74" s="7">
        <f t="shared" si="13"/>
        <v>0</v>
      </c>
      <c r="G74" s="7">
        <f>SUM(G68:G73)</f>
        <v>538</v>
      </c>
      <c r="H74" s="7">
        <f t="shared" si="13"/>
        <v>100</v>
      </c>
      <c r="I74" s="7">
        <f t="shared" si="13"/>
        <v>377</v>
      </c>
      <c r="J74" s="7">
        <f t="shared" si="13"/>
        <v>61</v>
      </c>
      <c r="K74" s="7">
        <f>SUM(K68:K73)</f>
        <v>538</v>
      </c>
      <c r="L74" s="7">
        <f>SUM(L68:L73)</f>
        <v>296860</v>
      </c>
      <c r="M74" s="58">
        <f>SUM(M68:M72)/5</f>
        <v>784</v>
      </c>
      <c r="N74" s="47">
        <f>SUM(N68:N73)</f>
        <v>260800</v>
      </c>
      <c r="O74" s="291">
        <f>SUM(O68:O72)/5</f>
        <v>690</v>
      </c>
      <c r="P74" s="8" t="s">
        <v>65</v>
      </c>
      <c r="Q74" s="8">
        <v>40000</v>
      </c>
      <c r="R74" s="78">
        <f>SUM(R68:R73)</f>
        <v>385</v>
      </c>
      <c r="S74" s="47"/>
      <c r="T74" s="6"/>
    </row>
    <row r="76" spans="1:20" x14ac:dyDescent="0.3">
      <c r="A76" s="16" t="s">
        <v>46</v>
      </c>
      <c r="G76" s="18"/>
      <c r="I76" s="18"/>
      <c r="L76" s="18"/>
      <c r="O76" s="419" t="str">
        <f>O36</f>
        <v>Curup Selatan , 31 Desember 2023</v>
      </c>
      <c r="P76" s="419"/>
      <c r="Q76" s="419"/>
      <c r="R76" s="419"/>
      <c r="S76" s="419"/>
    </row>
    <row r="77" spans="1:20" x14ac:dyDescent="0.3">
      <c r="C77" s="18"/>
      <c r="O77" s="419" t="s">
        <v>2</v>
      </c>
      <c r="P77" s="419"/>
      <c r="Q77" s="419"/>
      <c r="R77" s="419"/>
      <c r="S77" s="419"/>
    </row>
    <row r="78" spans="1:20" x14ac:dyDescent="0.3">
      <c r="C78" s="18"/>
    </row>
    <row r="79" spans="1:20" x14ac:dyDescent="0.3">
      <c r="D79" s="18"/>
    </row>
    <row r="80" spans="1:20" x14ac:dyDescent="0.3">
      <c r="O80" s="428" t="str">
        <f>O40</f>
        <v>YENNY, SPKP</v>
      </c>
      <c r="P80" s="428"/>
      <c r="Q80" s="428"/>
      <c r="R80" s="428"/>
      <c r="S80" s="428"/>
      <c r="T80" s="81"/>
    </row>
    <row r="81" spans="1:20" x14ac:dyDescent="0.3">
      <c r="O81" s="419" t="str">
        <f>O41</f>
        <v>NIP. 19670717 198803 2 006</v>
      </c>
      <c r="P81" s="419"/>
      <c r="Q81" s="419"/>
      <c r="R81" s="419"/>
      <c r="S81" s="419"/>
    </row>
    <row r="82" spans="1:20" x14ac:dyDescent="0.3">
      <c r="O82" s="89"/>
      <c r="P82" s="89"/>
      <c r="Q82" s="89"/>
      <c r="R82" s="89"/>
      <c r="S82" s="89"/>
      <c r="T82" s="89"/>
    </row>
    <row r="83" spans="1:20" x14ac:dyDescent="0.3">
      <c r="O83" s="89"/>
      <c r="P83" s="89"/>
      <c r="Q83" s="89"/>
      <c r="R83" s="89"/>
      <c r="S83" s="89"/>
      <c r="T83" s="89"/>
    </row>
    <row r="84" spans="1:20" x14ac:dyDescent="0.3">
      <c r="O84" s="89"/>
      <c r="P84" s="89"/>
      <c r="Q84" s="89"/>
      <c r="R84" s="89"/>
      <c r="S84" s="89"/>
      <c r="T84" s="89"/>
    </row>
    <row r="86" spans="1:20" x14ac:dyDescent="0.3">
      <c r="A86" s="16" t="s">
        <v>96</v>
      </c>
    </row>
    <row r="87" spans="1:20" x14ac:dyDescent="0.3">
      <c r="L87" s="17"/>
    </row>
    <row r="88" spans="1:20" x14ac:dyDescent="0.3">
      <c r="A88" s="441" t="s">
        <v>93</v>
      </c>
      <c r="B88" s="460"/>
      <c r="C88" s="460"/>
      <c r="D88" s="460"/>
      <c r="E88" s="460"/>
      <c r="F88" s="460"/>
      <c r="G88" s="460"/>
      <c r="H88" s="460"/>
      <c r="I88" s="460"/>
      <c r="J88" s="460"/>
      <c r="K88" s="460"/>
      <c r="L88" s="460"/>
      <c r="M88" s="460"/>
      <c r="N88" s="460"/>
      <c r="O88" s="460"/>
      <c r="P88" s="460"/>
      <c r="Q88" s="460"/>
      <c r="R88" s="460"/>
      <c r="S88" s="460"/>
      <c r="T88" s="447"/>
    </row>
    <row r="89" spans="1:20" x14ac:dyDescent="0.3">
      <c r="A89" s="444" t="s">
        <v>4</v>
      </c>
      <c r="B89" s="461"/>
      <c r="C89" s="461"/>
      <c r="D89" s="461"/>
      <c r="E89" s="461"/>
      <c r="F89" s="461"/>
      <c r="G89" s="461"/>
      <c r="H89" s="461"/>
      <c r="I89" s="461"/>
      <c r="J89" s="461"/>
      <c r="K89" s="461"/>
      <c r="L89" s="461"/>
      <c r="M89" s="461"/>
      <c r="N89" s="461"/>
      <c r="O89" s="461"/>
      <c r="P89" s="461"/>
      <c r="Q89" s="461"/>
      <c r="R89" s="461"/>
      <c r="S89" s="461"/>
      <c r="T89" s="445"/>
    </row>
    <row r="90" spans="1:20" x14ac:dyDescent="0.3">
      <c r="N90" s="18"/>
    </row>
    <row r="91" spans="1:20" x14ac:dyDescent="0.3">
      <c r="A91" s="19" t="s">
        <v>5</v>
      </c>
      <c r="B91" s="19"/>
      <c r="C91" s="19" t="s">
        <v>78</v>
      </c>
      <c r="D91" s="19"/>
      <c r="L91" s="20"/>
      <c r="N91" s="20"/>
      <c r="Q91" s="16" t="s">
        <v>42</v>
      </c>
      <c r="S91" s="16" t="str">
        <f>S49</f>
        <v>: 2023</v>
      </c>
    </row>
    <row r="92" spans="1:20" x14ac:dyDescent="0.3">
      <c r="A92" s="16" t="s">
        <v>9</v>
      </c>
      <c r="C92" s="16" t="str">
        <f>C50</f>
        <v>: CURUP SELATAN</v>
      </c>
      <c r="Q92" s="16" t="s">
        <v>43</v>
      </c>
      <c r="S92" s="16" t="s">
        <v>45</v>
      </c>
    </row>
    <row r="93" spans="1:20" x14ac:dyDescent="0.3">
      <c r="A93" s="16" t="s">
        <v>6</v>
      </c>
      <c r="C93" s="16" t="s">
        <v>99</v>
      </c>
      <c r="Q93" s="16" t="s">
        <v>44</v>
      </c>
      <c r="S93" s="16" t="str">
        <f>S51</f>
        <v>: IV ( Empat )</v>
      </c>
    </row>
    <row r="94" spans="1:20" x14ac:dyDescent="0.3">
      <c r="A94" s="16" t="s">
        <v>7</v>
      </c>
      <c r="C94" s="16" t="s">
        <v>41</v>
      </c>
    </row>
    <row r="96" spans="1:20" x14ac:dyDescent="0.3">
      <c r="A96" s="424" t="s">
        <v>8</v>
      </c>
      <c r="B96" s="424" t="s">
        <v>91</v>
      </c>
      <c r="C96" s="22" t="s">
        <v>10</v>
      </c>
      <c r="D96" s="433" t="s">
        <v>15</v>
      </c>
      <c r="E96" s="422"/>
      <c r="F96" s="422"/>
      <c r="G96" s="422"/>
      <c r="H96" s="422"/>
      <c r="I96" s="422"/>
      <c r="J96" s="422"/>
      <c r="K96" s="423"/>
      <c r="L96" s="431" t="s">
        <v>28</v>
      </c>
      <c r="M96" s="432"/>
      <c r="N96" s="431" t="s">
        <v>28</v>
      </c>
      <c r="O96" s="432"/>
      <c r="P96" s="23"/>
      <c r="Q96" s="387"/>
      <c r="R96" s="421" t="s">
        <v>35</v>
      </c>
      <c r="S96" s="427"/>
      <c r="T96" s="424" t="s">
        <v>39</v>
      </c>
    </row>
    <row r="97" spans="1:20" x14ac:dyDescent="0.3">
      <c r="A97" s="425"/>
      <c r="B97" s="425"/>
      <c r="C97" s="24" t="s">
        <v>11</v>
      </c>
      <c r="D97" s="421" t="s">
        <v>16</v>
      </c>
      <c r="E97" s="422"/>
      <c r="F97" s="422"/>
      <c r="G97" s="423"/>
      <c r="H97" s="433" t="s">
        <v>23</v>
      </c>
      <c r="I97" s="422"/>
      <c r="J97" s="422"/>
      <c r="K97" s="423"/>
      <c r="L97" s="434" t="s">
        <v>29</v>
      </c>
      <c r="M97" s="435"/>
      <c r="N97" s="434" t="s">
        <v>29</v>
      </c>
      <c r="O97" s="435"/>
      <c r="P97" s="25"/>
      <c r="Q97" s="26" t="s">
        <v>416</v>
      </c>
      <c r="R97" s="429" t="s">
        <v>36</v>
      </c>
      <c r="S97" s="430"/>
      <c r="T97" s="425"/>
    </row>
    <row r="98" spans="1:20" x14ac:dyDescent="0.3">
      <c r="A98" s="425"/>
      <c r="B98" s="425"/>
      <c r="C98" s="26" t="s">
        <v>12</v>
      </c>
      <c r="D98" s="23"/>
      <c r="E98" s="27"/>
      <c r="F98" s="23"/>
      <c r="G98" s="23"/>
      <c r="H98" s="23"/>
      <c r="I98" s="23"/>
      <c r="J98" s="23"/>
      <c r="K98" s="23"/>
      <c r="L98" s="421" t="s">
        <v>30</v>
      </c>
      <c r="M98" s="427"/>
      <c r="N98" s="421" t="s">
        <v>30</v>
      </c>
      <c r="O98" s="427"/>
      <c r="P98" s="24" t="s">
        <v>34</v>
      </c>
      <c r="Q98" s="24" t="s">
        <v>417</v>
      </c>
      <c r="R98" s="22"/>
      <c r="S98" s="22"/>
      <c r="T98" s="425"/>
    </row>
    <row r="99" spans="1:20" x14ac:dyDescent="0.3">
      <c r="A99" s="425"/>
      <c r="B99" s="425"/>
      <c r="C99" s="26" t="s">
        <v>13</v>
      </c>
      <c r="D99" s="24" t="s">
        <v>17</v>
      </c>
      <c r="E99" s="28" t="s">
        <v>17</v>
      </c>
      <c r="F99" s="24" t="s">
        <v>20</v>
      </c>
      <c r="G99" s="24" t="s">
        <v>22</v>
      </c>
      <c r="H99" s="24" t="s">
        <v>24</v>
      </c>
      <c r="I99" s="24" t="s">
        <v>25</v>
      </c>
      <c r="J99" s="24" t="s">
        <v>26</v>
      </c>
      <c r="K99" s="24" t="s">
        <v>22</v>
      </c>
      <c r="L99" s="429" t="s">
        <v>14</v>
      </c>
      <c r="M99" s="430"/>
      <c r="N99" s="429" t="s">
        <v>33</v>
      </c>
      <c r="O99" s="430"/>
      <c r="P99" s="24" t="s">
        <v>28</v>
      </c>
      <c r="Q99" s="24" t="s">
        <v>418</v>
      </c>
      <c r="R99" s="24" t="s">
        <v>37</v>
      </c>
      <c r="S99" s="24" t="s">
        <v>38</v>
      </c>
      <c r="T99" s="425"/>
    </row>
    <row r="100" spans="1:20" x14ac:dyDescent="0.3">
      <c r="A100" s="425"/>
      <c r="B100" s="425"/>
      <c r="C100" s="26" t="s">
        <v>14</v>
      </c>
      <c r="D100" s="24" t="s">
        <v>18</v>
      </c>
      <c r="E100" s="28" t="s">
        <v>19</v>
      </c>
      <c r="F100" s="24" t="s">
        <v>21</v>
      </c>
      <c r="G100" s="24"/>
      <c r="H100" s="24"/>
      <c r="I100" s="24"/>
      <c r="J100" s="24" t="s">
        <v>27</v>
      </c>
      <c r="K100" s="24"/>
      <c r="L100" s="22" t="s">
        <v>22</v>
      </c>
      <c r="M100" s="22" t="s">
        <v>31</v>
      </c>
      <c r="N100" s="22" t="s">
        <v>22</v>
      </c>
      <c r="O100" s="22" t="s">
        <v>31</v>
      </c>
      <c r="P100" s="25"/>
      <c r="Q100" s="25"/>
      <c r="R100" s="25"/>
      <c r="S100" s="25"/>
      <c r="T100" s="425"/>
    </row>
    <row r="101" spans="1:20" x14ac:dyDescent="0.3">
      <c r="A101" s="426"/>
      <c r="B101" s="426"/>
      <c r="C101" s="29"/>
      <c r="D101" s="30"/>
      <c r="E101" s="31"/>
      <c r="F101" s="30"/>
      <c r="G101" s="30"/>
      <c r="H101" s="30"/>
      <c r="I101" s="30"/>
      <c r="J101" s="30"/>
      <c r="K101" s="30"/>
      <c r="L101" s="32" t="s">
        <v>29</v>
      </c>
      <c r="M101" s="33" t="s">
        <v>32</v>
      </c>
      <c r="N101" s="32" t="s">
        <v>29</v>
      </c>
      <c r="O101" s="33" t="s">
        <v>32</v>
      </c>
      <c r="P101" s="30"/>
      <c r="Q101" s="30"/>
      <c r="R101" s="30"/>
      <c r="S101" s="30"/>
      <c r="T101" s="426"/>
    </row>
    <row r="102" spans="1:20" x14ac:dyDescent="0.3">
      <c r="A102" s="8">
        <v>1</v>
      </c>
      <c r="B102" s="8">
        <v>2</v>
      </c>
      <c r="C102" s="8">
        <v>3</v>
      </c>
      <c r="D102" s="8">
        <v>4</v>
      </c>
      <c r="E102" s="8">
        <v>5</v>
      </c>
      <c r="F102" s="8">
        <v>6</v>
      </c>
      <c r="G102" s="8" t="s">
        <v>0</v>
      </c>
      <c r="H102" s="8">
        <v>8</v>
      </c>
      <c r="I102" s="8">
        <v>9</v>
      </c>
      <c r="J102" s="8">
        <v>10</v>
      </c>
      <c r="K102" s="8" t="s">
        <v>1</v>
      </c>
      <c r="L102" s="8">
        <v>12</v>
      </c>
      <c r="M102" s="8">
        <v>13</v>
      </c>
      <c r="N102" s="8">
        <v>14</v>
      </c>
      <c r="O102" s="8">
        <v>15</v>
      </c>
      <c r="P102" s="8">
        <v>16</v>
      </c>
      <c r="Q102" s="8"/>
      <c r="R102" s="8">
        <v>17</v>
      </c>
      <c r="S102" s="8">
        <v>18</v>
      </c>
      <c r="T102" s="8">
        <v>19</v>
      </c>
    </row>
    <row r="103" spans="1:20" x14ac:dyDescent="0.3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7"/>
      <c r="P103" s="6"/>
      <c r="Q103" s="6"/>
      <c r="R103" s="6"/>
      <c r="S103" s="6"/>
      <c r="T103" s="6"/>
    </row>
    <row r="104" spans="1:20" x14ac:dyDescent="0.3">
      <c r="A104" s="6">
        <v>1</v>
      </c>
      <c r="B104" s="67" t="s">
        <v>148</v>
      </c>
      <c r="C104" s="56">
        <v>0</v>
      </c>
      <c r="D104" s="3">
        <v>0</v>
      </c>
      <c r="E104" s="3">
        <v>0</v>
      </c>
      <c r="F104" s="3">
        <v>0</v>
      </c>
      <c r="G104" s="55">
        <f t="shared" ref="G104:G109" si="14">C104+E104-F104</f>
        <v>0</v>
      </c>
      <c r="H104" s="55">
        <v>0</v>
      </c>
      <c r="I104" s="84">
        <v>0</v>
      </c>
      <c r="J104" s="85">
        <v>0</v>
      </c>
      <c r="K104" s="55">
        <f>H104+I104+J104</f>
        <v>0</v>
      </c>
      <c r="L104" s="56">
        <v>0</v>
      </c>
      <c r="M104" s="3">
        <v>0</v>
      </c>
      <c r="N104" s="3">
        <v>0</v>
      </c>
      <c r="O104" s="3">
        <v>0</v>
      </c>
      <c r="P104" s="3" t="s">
        <v>65</v>
      </c>
      <c r="Q104" s="3"/>
      <c r="R104" s="3">
        <v>0</v>
      </c>
      <c r="S104" s="6"/>
      <c r="T104" s="6"/>
    </row>
    <row r="105" spans="1:20" x14ac:dyDescent="0.3">
      <c r="A105" s="6">
        <v>2</v>
      </c>
      <c r="B105" s="67" t="s">
        <v>149</v>
      </c>
      <c r="C105" s="56">
        <v>0</v>
      </c>
      <c r="D105" s="3">
        <v>0</v>
      </c>
      <c r="E105" s="3">
        <v>0</v>
      </c>
      <c r="F105" s="3">
        <v>0</v>
      </c>
      <c r="G105" s="55">
        <f t="shared" si="14"/>
        <v>0</v>
      </c>
      <c r="H105" s="84">
        <v>0</v>
      </c>
      <c r="I105" s="84">
        <v>0</v>
      </c>
      <c r="J105" s="85">
        <v>0</v>
      </c>
      <c r="K105" s="55">
        <f t="shared" ref="K105:K112" si="15">H105+I105+J105</f>
        <v>0</v>
      </c>
      <c r="L105" s="56">
        <v>0</v>
      </c>
      <c r="M105" s="3">
        <v>0</v>
      </c>
      <c r="N105" s="3">
        <v>0</v>
      </c>
      <c r="O105" s="3">
        <v>0</v>
      </c>
      <c r="P105" s="3" t="s">
        <v>65</v>
      </c>
      <c r="Q105" s="3"/>
      <c r="R105" s="3">
        <v>0</v>
      </c>
      <c r="S105" s="6"/>
      <c r="T105" s="6"/>
    </row>
    <row r="106" spans="1:20" x14ac:dyDescent="0.3">
      <c r="A106" s="6">
        <v>3</v>
      </c>
      <c r="B106" s="67" t="s">
        <v>150</v>
      </c>
      <c r="C106" s="56">
        <v>0</v>
      </c>
      <c r="D106" s="3">
        <v>0</v>
      </c>
      <c r="E106" s="3">
        <v>0</v>
      </c>
      <c r="F106" s="3">
        <v>0</v>
      </c>
      <c r="G106" s="55">
        <f t="shared" si="14"/>
        <v>0</v>
      </c>
      <c r="H106" s="55">
        <v>0</v>
      </c>
      <c r="I106" s="84">
        <v>0</v>
      </c>
      <c r="J106" s="85">
        <v>0</v>
      </c>
      <c r="K106" s="55">
        <f t="shared" si="15"/>
        <v>0</v>
      </c>
      <c r="L106" s="56">
        <v>0</v>
      </c>
      <c r="M106" s="3">
        <v>0</v>
      </c>
      <c r="N106" s="3">
        <v>0</v>
      </c>
      <c r="O106" s="3">
        <v>0</v>
      </c>
      <c r="P106" s="3" t="s">
        <v>65</v>
      </c>
      <c r="Q106" s="3"/>
      <c r="R106" s="3">
        <v>0</v>
      </c>
      <c r="S106" s="6"/>
      <c r="T106" s="6"/>
    </row>
    <row r="107" spans="1:20" x14ac:dyDescent="0.3">
      <c r="A107" s="6">
        <v>4</v>
      </c>
      <c r="B107" s="67" t="s">
        <v>151</v>
      </c>
      <c r="C107" s="104">
        <v>0</v>
      </c>
      <c r="D107" s="3">
        <v>0</v>
      </c>
      <c r="E107" s="3">
        <v>0</v>
      </c>
      <c r="F107" s="3">
        <v>0</v>
      </c>
      <c r="G107" s="55">
        <f t="shared" si="14"/>
        <v>0</v>
      </c>
      <c r="H107" s="55">
        <v>0</v>
      </c>
      <c r="I107" s="84">
        <v>0</v>
      </c>
      <c r="J107" s="85">
        <v>0</v>
      </c>
      <c r="K107" s="55">
        <f t="shared" si="15"/>
        <v>0</v>
      </c>
      <c r="L107" s="56">
        <v>0</v>
      </c>
      <c r="M107" s="3">
        <v>0</v>
      </c>
      <c r="N107" s="3">
        <v>0</v>
      </c>
      <c r="O107" s="3">
        <v>0</v>
      </c>
      <c r="P107" s="3" t="s">
        <v>65</v>
      </c>
      <c r="Q107" s="3"/>
      <c r="R107" s="3">
        <v>0</v>
      </c>
      <c r="S107" s="6"/>
      <c r="T107" s="6"/>
    </row>
    <row r="108" spans="1:20" x14ac:dyDescent="0.3">
      <c r="A108" s="6">
        <v>5</v>
      </c>
      <c r="B108" s="67" t="s">
        <v>310</v>
      </c>
      <c r="C108" s="56">
        <v>0</v>
      </c>
      <c r="D108" s="3">
        <v>0</v>
      </c>
      <c r="E108" s="3">
        <v>0</v>
      </c>
      <c r="F108" s="3">
        <v>0</v>
      </c>
      <c r="G108" s="55">
        <f t="shared" si="14"/>
        <v>0</v>
      </c>
      <c r="H108" s="55">
        <v>0</v>
      </c>
      <c r="I108" s="55">
        <v>0</v>
      </c>
      <c r="J108" s="85">
        <v>0</v>
      </c>
      <c r="K108" s="55">
        <f t="shared" si="15"/>
        <v>0</v>
      </c>
      <c r="L108" s="56">
        <v>0</v>
      </c>
      <c r="M108" s="3">
        <v>0</v>
      </c>
      <c r="N108" s="3">
        <v>0</v>
      </c>
      <c r="O108" s="3">
        <v>0</v>
      </c>
      <c r="P108" s="3" t="s">
        <v>65</v>
      </c>
      <c r="Q108" s="3"/>
      <c r="R108" s="3">
        <v>0</v>
      </c>
      <c r="S108" s="6"/>
      <c r="T108" s="6"/>
    </row>
    <row r="109" spans="1:20" x14ac:dyDescent="0.3">
      <c r="A109" s="6">
        <v>6</v>
      </c>
      <c r="B109" s="67" t="s">
        <v>153</v>
      </c>
      <c r="C109" s="56">
        <v>0</v>
      </c>
      <c r="D109" s="3">
        <v>0</v>
      </c>
      <c r="E109" s="3">
        <v>0</v>
      </c>
      <c r="F109" s="3">
        <v>0</v>
      </c>
      <c r="G109" s="55">
        <f t="shared" si="14"/>
        <v>0</v>
      </c>
      <c r="H109" s="55">
        <v>0</v>
      </c>
      <c r="I109" s="55">
        <v>0</v>
      </c>
      <c r="J109" s="85">
        <v>0</v>
      </c>
      <c r="K109" s="55">
        <f t="shared" si="15"/>
        <v>0</v>
      </c>
      <c r="L109" s="56">
        <v>0</v>
      </c>
      <c r="M109" s="3">
        <v>0</v>
      </c>
      <c r="N109" s="3">
        <v>0</v>
      </c>
      <c r="O109" s="3">
        <v>0</v>
      </c>
      <c r="P109" s="3" t="s">
        <v>65</v>
      </c>
      <c r="Q109" s="3"/>
      <c r="R109" s="3">
        <v>0</v>
      </c>
      <c r="S109" s="6"/>
      <c r="T109" s="6"/>
    </row>
    <row r="110" spans="1:20" x14ac:dyDescent="0.3">
      <c r="A110" s="6">
        <v>7</v>
      </c>
      <c r="B110" s="67" t="s">
        <v>154</v>
      </c>
      <c r="C110" s="106">
        <v>0</v>
      </c>
      <c r="D110" s="3">
        <v>0</v>
      </c>
      <c r="E110" s="3">
        <v>0</v>
      </c>
      <c r="F110" s="3">
        <v>0</v>
      </c>
      <c r="G110" s="107">
        <f>C110+E110-F110</f>
        <v>0</v>
      </c>
      <c r="H110" s="84">
        <v>0</v>
      </c>
      <c r="I110" s="107">
        <v>0</v>
      </c>
      <c r="J110" s="108">
        <v>0</v>
      </c>
      <c r="K110" s="55">
        <f t="shared" si="15"/>
        <v>0</v>
      </c>
      <c r="L110" s="56">
        <v>0</v>
      </c>
      <c r="M110" s="3">
        <v>0</v>
      </c>
      <c r="N110" s="3">
        <v>0</v>
      </c>
      <c r="O110" s="3">
        <v>0</v>
      </c>
      <c r="P110" s="3" t="s">
        <v>65</v>
      </c>
      <c r="Q110" s="3"/>
      <c r="R110" s="3">
        <v>0</v>
      </c>
      <c r="S110" s="6"/>
      <c r="T110" s="6"/>
    </row>
    <row r="111" spans="1:20" x14ac:dyDescent="0.3">
      <c r="A111" s="6">
        <v>8</v>
      </c>
      <c r="B111" s="67" t="s">
        <v>155</v>
      </c>
      <c r="C111" s="106">
        <v>0</v>
      </c>
      <c r="D111" s="3">
        <v>0</v>
      </c>
      <c r="E111" s="3">
        <v>0</v>
      </c>
      <c r="F111" s="3">
        <v>0</v>
      </c>
      <c r="G111" s="107">
        <f>C111+E111-F111</f>
        <v>0</v>
      </c>
      <c r="H111" s="3"/>
      <c r="I111" s="3">
        <v>0</v>
      </c>
      <c r="J111" s="108">
        <v>0</v>
      </c>
      <c r="K111" s="55">
        <f t="shared" si="15"/>
        <v>0</v>
      </c>
      <c r="L111" s="56">
        <v>0</v>
      </c>
      <c r="M111" s="3">
        <v>0</v>
      </c>
      <c r="N111" s="3">
        <f>I111*O111</f>
        <v>0</v>
      </c>
      <c r="O111" s="3">
        <v>0</v>
      </c>
      <c r="P111" s="3" t="s">
        <v>65</v>
      </c>
      <c r="Q111" s="3"/>
      <c r="R111" s="3">
        <v>0</v>
      </c>
      <c r="S111" s="6"/>
      <c r="T111" s="6"/>
    </row>
    <row r="112" spans="1:20" x14ac:dyDescent="0.3">
      <c r="A112" s="6">
        <v>9</v>
      </c>
      <c r="B112" s="67" t="s">
        <v>156</v>
      </c>
      <c r="C112" s="106">
        <v>0</v>
      </c>
      <c r="D112" s="3">
        <v>0</v>
      </c>
      <c r="E112" s="3">
        <v>0</v>
      </c>
      <c r="F112" s="3">
        <v>0</v>
      </c>
      <c r="G112" s="107">
        <f>C112+E112-F112</f>
        <v>0</v>
      </c>
      <c r="H112" s="64">
        <v>0</v>
      </c>
      <c r="I112" s="38">
        <v>0</v>
      </c>
      <c r="J112" s="108">
        <v>0</v>
      </c>
      <c r="K112" s="55">
        <f t="shared" si="15"/>
        <v>0</v>
      </c>
      <c r="L112" s="56">
        <v>0</v>
      </c>
      <c r="M112" s="3">
        <v>0</v>
      </c>
      <c r="N112" s="3">
        <v>0</v>
      </c>
      <c r="O112" s="3">
        <v>0</v>
      </c>
      <c r="P112" s="3" t="s">
        <v>65</v>
      </c>
      <c r="Q112" s="3"/>
      <c r="R112" s="3">
        <v>0</v>
      </c>
      <c r="S112" s="6"/>
      <c r="T112" s="6"/>
    </row>
    <row r="113" spans="1:20" x14ac:dyDescent="0.3">
      <c r="A113" s="6">
        <v>10</v>
      </c>
      <c r="B113" s="67" t="s">
        <v>157</v>
      </c>
      <c r="C113" s="106">
        <v>0</v>
      </c>
      <c r="D113" s="3">
        <v>0</v>
      </c>
      <c r="E113" s="3">
        <v>0</v>
      </c>
      <c r="F113" s="3">
        <v>0</v>
      </c>
      <c r="G113" s="107">
        <f>C113+E113-F113</f>
        <v>0</v>
      </c>
      <c r="H113" s="3"/>
      <c r="I113" s="3">
        <v>0</v>
      </c>
      <c r="J113" s="108">
        <v>0</v>
      </c>
      <c r="K113" s="55">
        <v>0</v>
      </c>
      <c r="L113" s="56">
        <v>0</v>
      </c>
      <c r="M113" s="3">
        <v>0</v>
      </c>
      <c r="N113" s="3">
        <f>I113*O113</f>
        <v>0</v>
      </c>
      <c r="O113" s="3">
        <v>0</v>
      </c>
      <c r="P113" s="3" t="s">
        <v>65</v>
      </c>
      <c r="Q113" s="3"/>
      <c r="R113" s="3">
        <v>0</v>
      </c>
      <c r="S113" s="6"/>
      <c r="T113" s="6"/>
    </row>
    <row r="114" spans="1:20" x14ac:dyDescent="0.3">
      <c r="A114" s="6">
        <v>11</v>
      </c>
      <c r="B114" s="67" t="s">
        <v>158</v>
      </c>
      <c r="C114" s="56">
        <v>7</v>
      </c>
      <c r="D114" s="13">
        <v>0</v>
      </c>
      <c r="E114" s="13">
        <v>0</v>
      </c>
      <c r="F114" s="13">
        <v>0</v>
      </c>
      <c r="G114" s="56">
        <f>C114+E114-F114</f>
        <v>7</v>
      </c>
      <c r="H114" s="13"/>
      <c r="I114" s="13">
        <v>7</v>
      </c>
      <c r="J114" s="105">
        <v>0</v>
      </c>
      <c r="K114" s="55">
        <f>H114+I114+J114</f>
        <v>7</v>
      </c>
      <c r="L114" s="13">
        <v>5950</v>
      </c>
      <c r="M114" s="13">
        <v>850</v>
      </c>
      <c r="N114" s="3">
        <f>I114*O114</f>
        <v>4200</v>
      </c>
      <c r="O114" s="6">
        <v>600</v>
      </c>
      <c r="P114" s="3" t="s">
        <v>65</v>
      </c>
      <c r="Q114" s="3">
        <v>120000</v>
      </c>
      <c r="R114" s="6">
        <v>12</v>
      </c>
      <c r="S114" s="6"/>
      <c r="T114" s="6"/>
    </row>
    <row r="115" spans="1:20" x14ac:dyDescent="0.3">
      <c r="A115" s="6"/>
      <c r="B115" s="67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6"/>
      <c r="P115" s="6"/>
      <c r="Q115" s="6"/>
      <c r="R115" s="6"/>
      <c r="S115" s="6"/>
      <c r="T115" s="6"/>
    </row>
    <row r="116" spans="1:20" x14ac:dyDescent="0.3">
      <c r="A116" s="6"/>
      <c r="B116" s="41" t="s">
        <v>3</v>
      </c>
      <c r="C116" s="7">
        <f t="shared" ref="C116:J116" si="16">SUM(C104:C115)</f>
        <v>7</v>
      </c>
      <c r="D116" s="7">
        <f t="shared" si="16"/>
        <v>0</v>
      </c>
      <c r="E116" s="7">
        <f t="shared" si="16"/>
        <v>0</v>
      </c>
      <c r="F116" s="7">
        <f t="shared" si="16"/>
        <v>0</v>
      </c>
      <c r="G116" s="7">
        <f t="shared" si="16"/>
        <v>7</v>
      </c>
      <c r="H116" s="7">
        <f t="shared" si="16"/>
        <v>0</v>
      </c>
      <c r="I116" s="7">
        <f>SUM(I111:I115)</f>
        <v>7</v>
      </c>
      <c r="J116" s="7">
        <f t="shared" si="16"/>
        <v>0</v>
      </c>
      <c r="K116" s="7">
        <f>SUM(K104:K115)</f>
        <v>7</v>
      </c>
      <c r="L116" s="6">
        <f>L114</f>
        <v>5950</v>
      </c>
      <c r="M116" s="3">
        <f>SUM(M104:M114)/1</f>
        <v>850</v>
      </c>
      <c r="N116" s="44">
        <f>SUM(N111:N115)</f>
        <v>4200</v>
      </c>
      <c r="O116" s="3">
        <f>SUM(O104:O114)/1</f>
        <v>600</v>
      </c>
      <c r="P116" s="3" t="s">
        <v>65</v>
      </c>
      <c r="Q116" s="3">
        <v>120000</v>
      </c>
      <c r="R116" s="6">
        <v>12</v>
      </c>
      <c r="S116" s="6"/>
      <c r="T116" s="6"/>
    </row>
    <row r="118" spans="1:20" ht="20.100000000000001" customHeight="1" x14ac:dyDescent="0.3">
      <c r="A118" s="16" t="s">
        <v>46</v>
      </c>
      <c r="H118" s="18"/>
      <c r="O118" s="419" t="str">
        <f>O76</f>
        <v>Curup Selatan , 31 Desember 2023</v>
      </c>
      <c r="P118" s="419"/>
      <c r="Q118" s="419"/>
      <c r="R118" s="419"/>
      <c r="S118" s="419"/>
    </row>
    <row r="119" spans="1:20" ht="20.100000000000001" customHeight="1" x14ac:dyDescent="0.3">
      <c r="O119" s="419" t="s">
        <v>2</v>
      </c>
      <c r="P119" s="419"/>
      <c r="Q119" s="419"/>
      <c r="R119" s="419"/>
      <c r="S119" s="419"/>
    </row>
    <row r="122" spans="1:20" ht="20.100000000000001" customHeight="1" x14ac:dyDescent="0.3">
      <c r="O122" s="428" t="str">
        <f>O80</f>
        <v>YENNY, SPKP</v>
      </c>
      <c r="P122" s="428"/>
      <c r="Q122" s="428"/>
      <c r="R122" s="428"/>
      <c r="S122" s="428"/>
      <c r="T122" s="81"/>
    </row>
    <row r="123" spans="1:20" ht="16.5" customHeight="1" x14ac:dyDescent="0.3">
      <c r="O123" s="419" t="str">
        <f>O81</f>
        <v>NIP. 19670717 198803 2 006</v>
      </c>
      <c r="P123" s="419"/>
      <c r="Q123" s="419"/>
      <c r="R123" s="419"/>
      <c r="S123" s="419"/>
    </row>
    <row r="124" spans="1:20" ht="12" customHeight="1" x14ac:dyDescent="0.3"/>
    <row r="126" spans="1:20" ht="20.100000000000001" customHeight="1" x14ac:dyDescent="0.3">
      <c r="A126" s="16" t="s">
        <v>96</v>
      </c>
    </row>
    <row r="127" spans="1:20" x14ac:dyDescent="0.3">
      <c r="L127" s="17"/>
    </row>
    <row r="128" spans="1:20" x14ac:dyDescent="0.3">
      <c r="A128" s="441" t="s">
        <v>93</v>
      </c>
      <c r="B128" s="460"/>
      <c r="C128" s="460"/>
      <c r="D128" s="460"/>
      <c r="E128" s="460"/>
      <c r="F128" s="460"/>
      <c r="G128" s="460"/>
      <c r="H128" s="460"/>
      <c r="I128" s="460"/>
      <c r="J128" s="460"/>
      <c r="K128" s="460"/>
      <c r="L128" s="460"/>
      <c r="M128" s="460"/>
      <c r="N128" s="460"/>
      <c r="O128" s="460"/>
      <c r="P128" s="460"/>
      <c r="Q128" s="460"/>
      <c r="R128" s="460"/>
      <c r="S128" s="460"/>
      <c r="T128" s="447"/>
    </row>
    <row r="129" spans="1:20" x14ac:dyDescent="0.3">
      <c r="A129" s="444" t="s">
        <v>4</v>
      </c>
      <c r="B129" s="461"/>
      <c r="C129" s="461"/>
      <c r="D129" s="461"/>
      <c r="E129" s="461"/>
      <c r="F129" s="461"/>
      <c r="G129" s="461"/>
      <c r="H129" s="461"/>
      <c r="I129" s="461"/>
      <c r="J129" s="461"/>
      <c r="K129" s="461"/>
      <c r="L129" s="461"/>
      <c r="M129" s="461"/>
      <c r="N129" s="461"/>
      <c r="O129" s="461"/>
      <c r="P129" s="461"/>
      <c r="Q129" s="461"/>
      <c r="R129" s="461"/>
      <c r="S129" s="461"/>
      <c r="T129" s="445"/>
    </row>
    <row r="130" spans="1:20" x14ac:dyDescent="0.3">
      <c r="N130" s="18"/>
    </row>
    <row r="131" spans="1:20" x14ac:dyDescent="0.3">
      <c r="A131" s="19" t="s">
        <v>5</v>
      </c>
      <c r="B131" s="19"/>
      <c r="C131" s="19" t="s">
        <v>79</v>
      </c>
      <c r="D131" s="19"/>
      <c r="L131" s="20"/>
      <c r="N131" s="20"/>
      <c r="Q131" s="16" t="s">
        <v>42</v>
      </c>
      <c r="S131" s="16" t="str">
        <f>S91</f>
        <v>: 2023</v>
      </c>
    </row>
    <row r="132" spans="1:20" x14ac:dyDescent="0.3">
      <c r="A132" s="16" t="s">
        <v>9</v>
      </c>
      <c r="C132" s="16" t="str">
        <f>C92</f>
        <v>: CURUP SELATAN</v>
      </c>
      <c r="Q132" s="16" t="s">
        <v>43</v>
      </c>
      <c r="S132" s="16" t="s">
        <v>45</v>
      </c>
    </row>
    <row r="133" spans="1:20" x14ac:dyDescent="0.3">
      <c r="A133" s="16" t="s">
        <v>6</v>
      </c>
      <c r="C133" s="16" t="s">
        <v>99</v>
      </c>
      <c r="Q133" s="16" t="s">
        <v>44</v>
      </c>
      <c r="S133" s="16" t="str">
        <f>S93</f>
        <v>: IV ( Empat )</v>
      </c>
    </row>
    <row r="134" spans="1:20" x14ac:dyDescent="0.3">
      <c r="A134" s="16" t="s">
        <v>7</v>
      </c>
      <c r="C134" s="16" t="s">
        <v>41</v>
      </c>
    </row>
    <row r="136" spans="1:20" x14ac:dyDescent="0.3">
      <c r="A136" s="424" t="s">
        <v>8</v>
      </c>
      <c r="B136" s="424" t="s">
        <v>91</v>
      </c>
      <c r="C136" s="22" t="s">
        <v>10</v>
      </c>
      <c r="D136" s="433" t="s">
        <v>15</v>
      </c>
      <c r="E136" s="422"/>
      <c r="F136" s="422"/>
      <c r="G136" s="422"/>
      <c r="H136" s="422"/>
      <c r="I136" s="422"/>
      <c r="J136" s="422"/>
      <c r="K136" s="423"/>
      <c r="L136" s="431" t="s">
        <v>28</v>
      </c>
      <c r="M136" s="432"/>
      <c r="N136" s="431" t="s">
        <v>28</v>
      </c>
      <c r="O136" s="432"/>
      <c r="P136" s="23"/>
      <c r="Q136" s="387"/>
      <c r="R136" s="421" t="s">
        <v>35</v>
      </c>
      <c r="S136" s="427"/>
      <c r="T136" s="424" t="s">
        <v>39</v>
      </c>
    </row>
    <row r="137" spans="1:20" x14ac:dyDescent="0.3">
      <c r="A137" s="425"/>
      <c r="B137" s="425"/>
      <c r="C137" s="24" t="s">
        <v>11</v>
      </c>
      <c r="D137" s="421" t="s">
        <v>16</v>
      </c>
      <c r="E137" s="422"/>
      <c r="F137" s="422"/>
      <c r="G137" s="423"/>
      <c r="H137" s="433" t="s">
        <v>23</v>
      </c>
      <c r="I137" s="422"/>
      <c r="J137" s="422"/>
      <c r="K137" s="423"/>
      <c r="L137" s="434" t="s">
        <v>29</v>
      </c>
      <c r="M137" s="435"/>
      <c r="N137" s="434" t="s">
        <v>29</v>
      </c>
      <c r="O137" s="435"/>
      <c r="P137" s="25"/>
      <c r="Q137" s="26" t="s">
        <v>416</v>
      </c>
      <c r="R137" s="429" t="s">
        <v>36</v>
      </c>
      <c r="S137" s="430"/>
      <c r="T137" s="425"/>
    </row>
    <row r="138" spans="1:20" x14ac:dyDescent="0.3">
      <c r="A138" s="425"/>
      <c r="B138" s="425"/>
      <c r="C138" s="26" t="s">
        <v>12</v>
      </c>
      <c r="D138" s="23"/>
      <c r="E138" s="27"/>
      <c r="F138" s="23"/>
      <c r="G138" s="23"/>
      <c r="H138" s="23"/>
      <c r="I138" s="23"/>
      <c r="J138" s="23"/>
      <c r="K138" s="23"/>
      <c r="L138" s="421" t="s">
        <v>30</v>
      </c>
      <c r="M138" s="427"/>
      <c r="N138" s="421" t="s">
        <v>30</v>
      </c>
      <c r="O138" s="427"/>
      <c r="P138" s="24" t="s">
        <v>34</v>
      </c>
      <c r="Q138" s="24" t="s">
        <v>417</v>
      </c>
      <c r="R138" s="22"/>
      <c r="S138" s="22"/>
      <c r="T138" s="425"/>
    </row>
    <row r="139" spans="1:20" x14ac:dyDescent="0.3">
      <c r="A139" s="425"/>
      <c r="B139" s="425"/>
      <c r="C139" s="26" t="s">
        <v>13</v>
      </c>
      <c r="D139" s="24" t="s">
        <v>17</v>
      </c>
      <c r="E139" s="28" t="s">
        <v>17</v>
      </c>
      <c r="F139" s="24" t="s">
        <v>20</v>
      </c>
      <c r="G139" s="24" t="s">
        <v>22</v>
      </c>
      <c r="H139" s="24" t="s">
        <v>24</v>
      </c>
      <c r="I139" s="24" t="s">
        <v>25</v>
      </c>
      <c r="J139" s="24" t="s">
        <v>26</v>
      </c>
      <c r="K139" s="24" t="s">
        <v>22</v>
      </c>
      <c r="L139" s="429" t="s">
        <v>14</v>
      </c>
      <c r="M139" s="430"/>
      <c r="N139" s="429" t="s">
        <v>33</v>
      </c>
      <c r="O139" s="430"/>
      <c r="P139" s="24" t="s">
        <v>28</v>
      </c>
      <c r="Q139" s="24" t="s">
        <v>418</v>
      </c>
      <c r="R139" s="24" t="s">
        <v>37</v>
      </c>
      <c r="S139" s="24" t="s">
        <v>38</v>
      </c>
      <c r="T139" s="425"/>
    </row>
    <row r="140" spans="1:20" x14ac:dyDescent="0.3">
      <c r="A140" s="425"/>
      <c r="B140" s="425"/>
      <c r="C140" s="26" t="s">
        <v>14</v>
      </c>
      <c r="D140" s="24" t="s">
        <v>18</v>
      </c>
      <c r="E140" s="28" t="s">
        <v>19</v>
      </c>
      <c r="F140" s="24" t="s">
        <v>21</v>
      </c>
      <c r="G140" s="24"/>
      <c r="H140" s="24"/>
      <c r="I140" s="24"/>
      <c r="J140" s="24" t="s">
        <v>27</v>
      </c>
      <c r="K140" s="24"/>
      <c r="L140" s="22" t="s">
        <v>22</v>
      </c>
      <c r="M140" s="22" t="s">
        <v>31</v>
      </c>
      <c r="N140" s="22" t="s">
        <v>22</v>
      </c>
      <c r="O140" s="22" t="s">
        <v>31</v>
      </c>
      <c r="P140" s="25"/>
      <c r="Q140" s="25"/>
      <c r="R140" s="25"/>
      <c r="S140" s="25"/>
      <c r="T140" s="425"/>
    </row>
    <row r="141" spans="1:20" ht="20.100000000000001" customHeight="1" x14ac:dyDescent="0.3">
      <c r="A141" s="426"/>
      <c r="B141" s="426"/>
      <c r="C141" s="29"/>
      <c r="D141" s="30"/>
      <c r="E141" s="31"/>
      <c r="F141" s="30"/>
      <c r="G141" s="30"/>
      <c r="H141" s="30"/>
      <c r="I141" s="30"/>
      <c r="J141" s="30"/>
      <c r="K141" s="30"/>
      <c r="L141" s="32" t="s">
        <v>29</v>
      </c>
      <c r="M141" s="33" t="s">
        <v>32</v>
      </c>
      <c r="N141" s="32" t="s">
        <v>29</v>
      </c>
      <c r="O141" s="33" t="s">
        <v>32</v>
      </c>
      <c r="P141" s="30"/>
      <c r="Q141" s="30"/>
      <c r="R141" s="30"/>
      <c r="S141" s="30"/>
      <c r="T141" s="426"/>
    </row>
    <row r="142" spans="1:20" x14ac:dyDescent="0.3">
      <c r="A142" s="8">
        <v>1</v>
      </c>
      <c r="B142" s="8">
        <v>2</v>
      </c>
      <c r="C142" s="8">
        <v>3</v>
      </c>
      <c r="D142" s="8">
        <v>4</v>
      </c>
      <c r="E142" s="8">
        <v>5</v>
      </c>
      <c r="F142" s="8">
        <v>6</v>
      </c>
      <c r="G142" s="8" t="s">
        <v>0</v>
      </c>
      <c r="H142" s="8">
        <v>8</v>
      </c>
      <c r="I142" s="8">
        <v>9</v>
      </c>
      <c r="J142" s="8">
        <v>10</v>
      </c>
      <c r="K142" s="8" t="s">
        <v>1</v>
      </c>
      <c r="L142" s="8">
        <v>12</v>
      </c>
      <c r="M142" s="8">
        <v>13</v>
      </c>
      <c r="N142" s="8">
        <v>14</v>
      </c>
      <c r="O142" s="8">
        <v>15</v>
      </c>
      <c r="P142" s="8">
        <v>16</v>
      </c>
      <c r="Q142" s="8"/>
      <c r="R142" s="8">
        <v>17</v>
      </c>
      <c r="S142" s="8">
        <v>18</v>
      </c>
      <c r="T142" s="8">
        <v>19</v>
      </c>
    </row>
    <row r="143" spans="1:20" x14ac:dyDescent="0.3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7"/>
      <c r="P143" s="6"/>
      <c r="Q143" s="6"/>
      <c r="R143" s="6"/>
      <c r="S143" s="6"/>
      <c r="T143" s="6"/>
    </row>
    <row r="144" spans="1:20" x14ac:dyDescent="0.3">
      <c r="A144" s="6">
        <v>1</v>
      </c>
      <c r="B144" s="67" t="s">
        <v>148</v>
      </c>
      <c r="C144" s="13">
        <v>0</v>
      </c>
      <c r="D144" s="3">
        <v>0</v>
      </c>
      <c r="E144" s="3">
        <v>0</v>
      </c>
      <c r="F144" s="3">
        <v>0</v>
      </c>
      <c r="G144" s="3">
        <f t="shared" ref="G144:G149" si="17">C144+E144-F144</f>
        <v>0</v>
      </c>
      <c r="H144" s="3">
        <v>0</v>
      </c>
      <c r="I144" s="64">
        <v>0</v>
      </c>
      <c r="J144" s="86">
        <v>0</v>
      </c>
      <c r="K144" s="3">
        <f>H144+I144+J144</f>
        <v>0</v>
      </c>
      <c r="L144" s="13">
        <v>0</v>
      </c>
      <c r="M144" s="3">
        <v>0</v>
      </c>
      <c r="N144" s="3">
        <v>0</v>
      </c>
      <c r="O144" s="3">
        <v>0</v>
      </c>
      <c r="P144" s="8" t="s">
        <v>66</v>
      </c>
      <c r="Q144" s="8"/>
      <c r="R144" s="3">
        <v>0</v>
      </c>
      <c r="S144" s="6"/>
      <c r="T144" s="6"/>
    </row>
    <row r="145" spans="1:20" x14ac:dyDescent="0.3">
      <c r="A145" s="6">
        <v>2</v>
      </c>
      <c r="B145" s="67" t="s">
        <v>149</v>
      </c>
      <c r="C145" s="13">
        <v>0</v>
      </c>
      <c r="D145" s="3">
        <v>0</v>
      </c>
      <c r="E145" s="3">
        <v>0</v>
      </c>
      <c r="F145" s="3">
        <v>0</v>
      </c>
      <c r="G145" s="3">
        <f t="shared" si="17"/>
        <v>0</v>
      </c>
      <c r="H145" s="64">
        <v>0</v>
      </c>
      <c r="I145" s="64">
        <v>0</v>
      </c>
      <c r="J145" s="86">
        <v>0</v>
      </c>
      <c r="K145" s="3">
        <f t="shared" ref="K145:K152" si="18">H145+I145+J145</f>
        <v>0</v>
      </c>
      <c r="L145" s="13">
        <v>0</v>
      </c>
      <c r="M145" s="3">
        <v>0</v>
      </c>
      <c r="N145" s="3">
        <v>0</v>
      </c>
      <c r="O145" s="3">
        <v>0</v>
      </c>
      <c r="P145" s="8" t="s">
        <v>66</v>
      </c>
      <c r="Q145" s="8"/>
      <c r="R145" s="3">
        <v>0</v>
      </c>
      <c r="S145" s="6"/>
      <c r="T145" s="6"/>
    </row>
    <row r="146" spans="1:20" x14ac:dyDescent="0.3">
      <c r="A146" s="6">
        <v>3</v>
      </c>
      <c r="B146" s="67" t="s">
        <v>150</v>
      </c>
      <c r="C146" s="13">
        <v>0</v>
      </c>
      <c r="D146" s="3">
        <v>0</v>
      </c>
      <c r="E146" s="3">
        <v>0</v>
      </c>
      <c r="F146" s="3">
        <v>0</v>
      </c>
      <c r="G146" s="3">
        <f t="shared" si="17"/>
        <v>0</v>
      </c>
      <c r="H146" s="3">
        <v>0</v>
      </c>
      <c r="I146" s="64">
        <v>0</v>
      </c>
      <c r="J146" s="86">
        <v>0</v>
      </c>
      <c r="K146" s="3">
        <f t="shared" si="18"/>
        <v>0</v>
      </c>
      <c r="L146" s="13">
        <v>0</v>
      </c>
      <c r="M146" s="3">
        <v>0</v>
      </c>
      <c r="N146" s="3">
        <v>0</v>
      </c>
      <c r="O146" s="3">
        <v>0</v>
      </c>
      <c r="P146" s="8" t="s">
        <v>66</v>
      </c>
      <c r="Q146" s="8"/>
      <c r="R146" s="3">
        <v>0</v>
      </c>
      <c r="S146" s="6"/>
      <c r="T146" s="6"/>
    </row>
    <row r="147" spans="1:20" x14ac:dyDescent="0.3">
      <c r="A147" s="6">
        <v>4</v>
      </c>
      <c r="B147" s="67" t="s">
        <v>151</v>
      </c>
      <c r="C147" s="36">
        <v>0</v>
      </c>
      <c r="D147" s="3">
        <v>0</v>
      </c>
      <c r="E147" s="3">
        <v>0</v>
      </c>
      <c r="F147" s="3">
        <v>0</v>
      </c>
      <c r="G147" s="3">
        <f t="shared" si="17"/>
        <v>0</v>
      </c>
      <c r="H147" s="3">
        <v>0</v>
      </c>
      <c r="I147" s="64">
        <v>0</v>
      </c>
      <c r="J147" s="86">
        <v>0</v>
      </c>
      <c r="K147" s="3">
        <f t="shared" si="18"/>
        <v>0</v>
      </c>
      <c r="L147" s="13">
        <v>0</v>
      </c>
      <c r="M147" s="3">
        <v>0</v>
      </c>
      <c r="N147" s="3">
        <v>0</v>
      </c>
      <c r="O147" s="3">
        <v>0</v>
      </c>
      <c r="P147" s="8" t="s">
        <v>66</v>
      </c>
      <c r="Q147" s="8"/>
      <c r="R147" s="3">
        <v>0</v>
      </c>
      <c r="S147" s="6"/>
      <c r="T147" s="6"/>
    </row>
    <row r="148" spans="1:20" x14ac:dyDescent="0.3">
      <c r="A148" s="6">
        <v>5</v>
      </c>
      <c r="B148" s="67" t="s">
        <v>310</v>
      </c>
      <c r="C148" s="13">
        <v>0</v>
      </c>
      <c r="D148" s="3">
        <v>0</v>
      </c>
      <c r="E148" s="3">
        <v>0</v>
      </c>
      <c r="F148" s="3">
        <v>0</v>
      </c>
      <c r="G148" s="3">
        <f t="shared" si="17"/>
        <v>0</v>
      </c>
      <c r="H148" s="3">
        <v>0</v>
      </c>
      <c r="I148" s="3">
        <v>0</v>
      </c>
      <c r="J148" s="86">
        <v>0</v>
      </c>
      <c r="K148" s="3">
        <f t="shared" si="18"/>
        <v>0</v>
      </c>
      <c r="L148" s="13">
        <v>0</v>
      </c>
      <c r="M148" s="3">
        <v>0</v>
      </c>
      <c r="N148" s="3">
        <v>0</v>
      </c>
      <c r="O148" s="3">
        <v>0</v>
      </c>
      <c r="P148" s="8" t="s">
        <v>66</v>
      </c>
      <c r="Q148" s="8"/>
      <c r="R148" s="3">
        <v>0</v>
      </c>
      <c r="S148" s="6"/>
      <c r="T148" s="6"/>
    </row>
    <row r="149" spans="1:20" x14ac:dyDescent="0.3">
      <c r="A149" s="6">
        <v>6</v>
      </c>
      <c r="B149" s="67" t="s">
        <v>153</v>
      </c>
      <c r="C149" s="13">
        <v>0</v>
      </c>
      <c r="D149" s="3">
        <v>0</v>
      </c>
      <c r="E149" s="3">
        <v>0</v>
      </c>
      <c r="F149" s="3">
        <v>0</v>
      </c>
      <c r="G149" s="3">
        <f t="shared" si="17"/>
        <v>0</v>
      </c>
      <c r="H149" s="3">
        <v>0</v>
      </c>
      <c r="I149" s="3">
        <v>0</v>
      </c>
      <c r="J149" s="86">
        <v>0</v>
      </c>
      <c r="K149" s="3">
        <f t="shared" si="18"/>
        <v>0</v>
      </c>
      <c r="L149" s="13">
        <v>0</v>
      </c>
      <c r="M149" s="3">
        <v>0</v>
      </c>
      <c r="N149" s="3">
        <v>0</v>
      </c>
      <c r="O149" s="3">
        <v>0</v>
      </c>
      <c r="P149" s="8" t="s">
        <v>66</v>
      </c>
      <c r="Q149" s="8"/>
      <c r="R149" s="3">
        <v>0</v>
      </c>
      <c r="S149" s="6"/>
      <c r="T149" s="6"/>
    </row>
    <row r="150" spans="1:20" x14ac:dyDescent="0.3">
      <c r="A150" s="6">
        <v>7</v>
      </c>
      <c r="B150" s="67" t="s">
        <v>154</v>
      </c>
      <c r="C150" s="37">
        <v>0</v>
      </c>
      <c r="D150" s="3">
        <v>0</v>
      </c>
      <c r="E150" s="3">
        <v>0</v>
      </c>
      <c r="F150" s="3">
        <v>0</v>
      </c>
      <c r="G150" s="38">
        <f>C150+E150-F150</f>
        <v>0</v>
      </c>
      <c r="H150" s="64">
        <v>0</v>
      </c>
      <c r="I150" s="38">
        <v>0</v>
      </c>
      <c r="J150" s="110">
        <v>0</v>
      </c>
      <c r="K150" s="3">
        <f t="shared" si="18"/>
        <v>0</v>
      </c>
      <c r="L150" s="13">
        <v>0</v>
      </c>
      <c r="M150" s="3">
        <v>0</v>
      </c>
      <c r="N150" s="3">
        <v>0</v>
      </c>
      <c r="O150" s="3">
        <v>0</v>
      </c>
      <c r="P150" s="8" t="s">
        <v>66</v>
      </c>
      <c r="Q150" s="8"/>
      <c r="R150" s="3">
        <v>0</v>
      </c>
      <c r="S150" s="6"/>
      <c r="T150" s="6"/>
    </row>
    <row r="151" spans="1:20" x14ac:dyDescent="0.3">
      <c r="A151" s="6">
        <v>8</v>
      </c>
      <c r="B151" s="67" t="s">
        <v>155</v>
      </c>
      <c r="C151" s="36">
        <v>0</v>
      </c>
      <c r="D151" s="13">
        <v>0</v>
      </c>
      <c r="E151" s="13">
        <v>0</v>
      </c>
      <c r="F151" s="13">
        <v>0</v>
      </c>
      <c r="G151" s="36">
        <f>C151+E151-F151</f>
        <v>0</v>
      </c>
      <c r="H151" s="13">
        <v>0</v>
      </c>
      <c r="I151" s="13">
        <v>0</v>
      </c>
      <c r="J151" s="98">
        <v>0</v>
      </c>
      <c r="K151" s="64">
        <f t="shared" si="18"/>
        <v>0</v>
      </c>
      <c r="L151" s="58">
        <v>0</v>
      </c>
      <c r="M151" s="58">
        <v>0</v>
      </c>
      <c r="N151" s="58">
        <f>I151*O151</f>
        <v>0</v>
      </c>
      <c r="O151" s="58">
        <v>0</v>
      </c>
      <c r="P151" s="8" t="s">
        <v>66</v>
      </c>
      <c r="Q151" s="8">
        <v>0</v>
      </c>
      <c r="R151" s="58">
        <v>0</v>
      </c>
      <c r="S151" s="6"/>
      <c r="T151" s="6"/>
    </row>
    <row r="152" spans="1:20" x14ac:dyDescent="0.3">
      <c r="A152" s="6">
        <v>9</v>
      </c>
      <c r="B152" s="67" t="s">
        <v>156</v>
      </c>
      <c r="C152" s="13">
        <v>0</v>
      </c>
      <c r="D152" s="13">
        <v>0</v>
      </c>
      <c r="E152" s="13">
        <v>0</v>
      </c>
      <c r="F152" s="13">
        <v>0</v>
      </c>
      <c r="G152" s="13">
        <f>C152+E152-F152</f>
        <v>0</v>
      </c>
      <c r="H152" s="13">
        <v>0</v>
      </c>
      <c r="I152" s="13">
        <v>0</v>
      </c>
      <c r="J152" s="98">
        <v>0</v>
      </c>
      <c r="K152" s="3">
        <f t="shared" si="18"/>
        <v>0</v>
      </c>
      <c r="L152" s="58">
        <f>I152*M152</f>
        <v>0</v>
      </c>
      <c r="M152" s="110">
        <v>0</v>
      </c>
      <c r="N152" s="58">
        <f>I152*O152</f>
        <v>0</v>
      </c>
      <c r="O152" s="110">
        <v>0</v>
      </c>
      <c r="P152" s="8" t="s">
        <v>66</v>
      </c>
      <c r="Q152" s="8"/>
      <c r="R152" s="3">
        <v>0</v>
      </c>
      <c r="S152" s="6"/>
      <c r="T152" s="6"/>
    </row>
    <row r="153" spans="1:20" x14ac:dyDescent="0.3">
      <c r="A153" s="6">
        <v>10</v>
      </c>
      <c r="B153" s="67" t="s">
        <v>157</v>
      </c>
      <c r="C153" s="37">
        <v>0</v>
      </c>
      <c r="D153" s="13">
        <v>0</v>
      </c>
      <c r="E153" s="13">
        <v>0</v>
      </c>
      <c r="F153" s="36">
        <v>0</v>
      </c>
      <c r="G153" s="36">
        <f>C153+E153-F153</f>
        <v>0</v>
      </c>
      <c r="H153" s="13">
        <v>0</v>
      </c>
      <c r="I153" s="36">
        <v>0</v>
      </c>
      <c r="J153" s="98">
        <v>0</v>
      </c>
      <c r="K153" s="64">
        <f>H153+I153+J153</f>
        <v>0</v>
      </c>
      <c r="L153" s="58">
        <v>0</v>
      </c>
      <c r="M153" s="58">
        <v>0</v>
      </c>
      <c r="N153" s="58">
        <f>I153*O153</f>
        <v>0</v>
      </c>
      <c r="O153" s="58">
        <v>0</v>
      </c>
      <c r="P153" s="8" t="s">
        <v>66</v>
      </c>
      <c r="Q153" s="8">
        <v>0</v>
      </c>
      <c r="R153" s="58">
        <v>0</v>
      </c>
      <c r="S153" s="6"/>
      <c r="T153" s="6"/>
    </row>
    <row r="154" spans="1:20" x14ac:dyDescent="0.3">
      <c r="A154" s="6">
        <v>11</v>
      </c>
      <c r="B154" s="67" t="s">
        <v>158</v>
      </c>
      <c r="C154" s="13">
        <v>0</v>
      </c>
      <c r="D154" s="13">
        <v>0</v>
      </c>
      <c r="E154" s="13">
        <v>0</v>
      </c>
      <c r="F154" s="13">
        <v>0</v>
      </c>
      <c r="G154" s="13">
        <f>C154+E154-F154</f>
        <v>0</v>
      </c>
      <c r="H154" s="13">
        <v>0</v>
      </c>
      <c r="I154" s="13">
        <v>0</v>
      </c>
      <c r="J154" s="98">
        <v>0</v>
      </c>
      <c r="K154" s="3">
        <f>H154+I154+J154</f>
        <v>0</v>
      </c>
      <c r="L154" s="58">
        <v>0</v>
      </c>
      <c r="M154" s="6">
        <v>0</v>
      </c>
      <c r="N154" s="58">
        <f>I154*O154</f>
        <v>0</v>
      </c>
      <c r="O154" s="6">
        <v>0</v>
      </c>
      <c r="P154" s="8" t="s">
        <v>66</v>
      </c>
      <c r="Q154" s="8">
        <v>0</v>
      </c>
      <c r="R154" s="6">
        <v>0</v>
      </c>
      <c r="S154" s="6"/>
      <c r="T154" s="6"/>
    </row>
    <row r="155" spans="1:20" x14ac:dyDescent="0.3">
      <c r="A155" s="6"/>
      <c r="B155" s="67"/>
      <c r="C155" s="13"/>
      <c r="D155" s="13"/>
      <c r="E155" s="13"/>
      <c r="F155" s="13"/>
      <c r="G155" s="13"/>
      <c r="H155" s="13"/>
      <c r="I155" s="13"/>
      <c r="J155" s="13"/>
      <c r="K155" s="13"/>
      <c r="L155" s="6"/>
      <c r="M155" s="6"/>
      <c r="N155" s="6"/>
      <c r="O155" s="6"/>
      <c r="P155" s="6"/>
      <c r="Q155" s="6"/>
      <c r="R155" s="6"/>
      <c r="S155" s="6"/>
      <c r="T155" s="6"/>
    </row>
    <row r="156" spans="1:20" x14ac:dyDescent="0.3">
      <c r="A156" s="6"/>
      <c r="B156" s="41" t="s">
        <v>3</v>
      </c>
      <c r="C156" s="65">
        <f t="shared" ref="C156:K156" si="19">SUM(C144:C155)</f>
        <v>0</v>
      </c>
      <c r="D156" s="7">
        <f t="shared" si="19"/>
        <v>0</v>
      </c>
      <c r="E156" s="7">
        <f t="shared" si="19"/>
        <v>0</v>
      </c>
      <c r="F156" s="65">
        <f t="shared" si="19"/>
        <v>0</v>
      </c>
      <c r="G156" s="65">
        <f t="shared" si="19"/>
        <v>0</v>
      </c>
      <c r="H156" s="7">
        <f t="shared" si="19"/>
        <v>0</v>
      </c>
      <c r="I156" s="65">
        <f t="shared" si="19"/>
        <v>0</v>
      </c>
      <c r="J156" s="7">
        <f t="shared" si="19"/>
        <v>0</v>
      </c>
      <c r="K156" s="65">
        <f t="shared" si="19"/>
        <v>0</v>
      </c>
      <c r="L156" s="40">
        <f>SUM(L151:L155)</f>
        <v>0</v>
      </c>
      <c r="M156" s="63">
        <f>(M151+M153+M154)/3</f>
        <v>0</v>
      </c>
      <c r="N156" s="40">
        <f>SUM(N151:N155)</f>
        <v>0</v>
      </c>
      <c r="O156" s="63">
        <f>(O151+O153+O154)/3</f>
        <v>0</v>
      </c>
      <c r="P156" s="8" t="s">
        <v>66</v>
      </c>
      <c r="Q156" s="8">
        <v>0</v>
      </c>
      <c r="R156" s="40">
        <f>SUM(R151:R155)</f>
        <v>0</v>
      </c>
      <c r="S156" s="6"/>
      <c r="T156" s="6"/>
    </row>
    <row r="158" spans="1:20" x14ac:dyDescent="0.3">
      <c r="A158" s="16" t="s">
        <v>46</v>
      </c>
      <c r="J158" s="18"/>
      <c r="O158" s="419" t="str">
        <f>O118</f>
        <v>Curup Selatan , 31 Desember 2023</v>
      </c>
      <c r="P158" s="419"/>
      <c r="Q158" s="419"/>
      <c r="R158" s="419"/>
      <c r="S158" s="419"/>
    </row>
    <row r="159" spans="1:20" x14ac:dyDescent="0.3">
      <c r="L159" s="71"/>
      <c r="O159" s="419" t="s">
        <v>2</v>
      </c>
      <c r="P159" s="419"/>
      <c r="Q159" s="419"/>
      <c r="R159" s="419"/>
      <c r="S159" s="419"/>
    </row>
    <row r="162" spans="1:20" x14ac:dyDescent="0.3">
      <c r="O162" s="428" t="str">
        <f>O122</f>
        <v>YENNY, SPKP</v>
      </c>
      <c r="P162" s="428"/>
      <c r="Q162" s="428"/>
      <c r="R162" s="428"/>
      <c r="S162" s="428"/>
      <c r="T162" s="81"/>
    </row>
    <row r="163" spans="1:20" x14ac:dyDescent="0.3">
      <c r="O163" s="419" t="str">
        <f>O123</f>
        <v>NIP. 19670717 198803 2 006</v>
      </c>
      <c r="P163" s="419"/>
      <c r="Q163" s="419"/>
      <c r="R163" s="419"/>
      <c r="S163" s="419"/>
    </row>
    <row r="164" spans="1:20" x14ac:dyDescent="0.3">
      <c r="O164" s="70"/>
      <c r="P164" s="70"/>
      <c r="Q164" s="70"/>
      <c r="R164" s="70"/>
      <c r="S164" s="70"/>
      <c r="T164" s="70"/>
    </row>
    <row r="165" spans="1:20" x14ac:dyDescent="0.3">
      <c r="O165" s="70"/>
      <c r="P165" s="70"/>
      <c r="Q165" s="70"/>
      <c r="R165" s="70"/>
      <c r="S165" s="70"/>
      <c r="T165" s="70"/>
    </row>
    <row r="166" spans="1:20" x14ac:dyDescent="0.3">
      <c r="O166" s="70"/>
      <c r="P166" s="70"/>
      <c r="Q166" s="70"/>
      <c r="R166" s="70"/>
      <c r="S166" s="70"/>
      <c r="T166" s="70"/>
    </row>
    <row r="168" spans="1:20" x14ac:dyDescent="0.3">
      <c r="A168" s="16" t="s">
        <v>96</v>
      </c>
    </row>
    <row r="169" spans="1:20" x14ac:dyDescent="0.3">
      <c r="A169" s="441" t="s">
        <v>93</v>
      </c>
      <c r="B169" s="460"/>
      <c r="C169" s="460"/>
      <c r="D169" s="460"/>
      <c r="E169" s="460"/>
      <c r="F169" s="460"/>
      <c r="G169" s="460"/>
      <c r="H169" s="460"/>
      <c r="I169" s="460"/>
      <c r="J169" s="460"/>
      <c r="K169" s="460"/>
      <c r="L169" s="460"/>
      <c r="M169" s="460"/>
      <c r="N169" s="460"/>
      <c r="O169" s="460"/>
      <c r="P169" s="460"/>
      <c r="Q169" s="460"/>
      <c r="R169" s="460"/>
      <c r="S169" s="460"/>
      <c r="T169" s="447"/>
    </row>
    <row r="170" spans="1:20" x14ac:dyDescent="0.3">
      <c r="A170" s="444" t="s">
        <v>4</v>
      </c>
      <c r="B170" s="461"/>
      <c r="C170" s="461"/>
      <c r="D170" s="461"/>
      <c r="E170" s="461"/>
      <c r="F170" s="461"/>
      <c r="G170" s="461"/>
      <c r="H170" s="461"/>
      <c r="I170" s="461"/>
      <c r="J170" s="461"/>
      <c r="K170" s="461"/>
      <c r="L170" s="461"/>
      <c r="M170" s="461"/>
      <c r="N170" s="461"/>
      <c r="O170" s="461"/>
      <c r="P170" s="461"/>
      <c r="Q170" s="461"/>
      <c r="R170" s="461"/>
      <c r="S170" s="461"/>
      <c r="T170" s="445"/>
    </row>
    <row r="171" spans="1:20" x14ac:dyDescent="0.3">
      <c r="N171" s="18"/>
    </row>
    <row r="172" spans="1:20" x14ac:dyDescent="0.3">
      <c r="A172" s="19" t="s">
        <v>5</v>
      </c>
      <c r="B172" s="19"/>
      <c r="C172" s="19" t="s">
        <v>80</v>
      </c>
      <c r="D172" s="19"/>
      <c r="L172" s="20"/>
      <c r="N172" s="20"/>
      <c r="Q172" s="16" t="s">
        <v>42</v>
      </c>
      <c r="S172" s="16" t="str">
        <f>S131</f>
        <v>: 2023</v>
      </c>
    </row>
    <row r="173" spans="1:20" x14ac:dyDescent="0.3">
      <c r="A173" s="16" t="s">
        <v>9</v>
      </c>
      <c r="C173" s="16" t="str">
        <f>C132</f>
        <v>: CURUP SELATAN</v>
      </c>
      <c r="Q173" s="16" t="s">
        <v>43</v>
      </c>
      <c r="S173" s="16" t="s">
        <v>45</v>
      </c>
    </row>
    <row r="174" spans="1:20" x14ac:dyDescent="0.3">
      <c r="A174" s="16" t="s">
        <v>6</v>
      </c>
      <c r="C174" s="16" t="s">
        <v>99</v>
      </c>
      <c r="Q174" s="16" t="s">
        <v>44</v>
      </c>
      <c r="S174" s="16" t="str">
        <f>S133</f>
        <v>: IV ( Empat )</v>
      </c>
    </row>
    <row r="175" spans="1:20" x14ac:dyDescent="0.3">
      <c r="A175" s="16" t="s">
        <v>7</v>
      </c>
      <c r="C175" s="16" t="s">
        <v>41</v>
      </c>
    </row>
    <row r="177" spans="1:20" x14ac:dyDescent="0.3">
      <c r="A177" s="424" t="s">
        <v>8</v>
      </c>
      <c r="B177" s="424" t="s">
        <v>91</v>
      </c>
      <c r="C177" s="22" t="s">
        <v>10</v>
      </c>
      <c r="D177" s="433" t="s">
        <v>15</v>
      </c>
      <c r="E177" s="422"/>
      <c r="F177" s="422"/>
      <c r="G177" s="422"/>
      <c r="H177" s="422"/>
      <c r="I177" s="422"/>
      <c r="J177" s="422"/>
      <c r="K177" s="423"/>
      <c r="L177" s="431" t="s">
        <v>28</v>
      </c>
      <c r="M177" s="432"/>
      <c r="N177" s="431" t="s">
        <v>28</v>
      </c>
      <c r="O177" s="432"/>
      <c r="P177" s="23"/>
      <c r="Q177" s="387"/>
      <c r="R177" s="421" t="s">
        <v>35</v>
      </c>
      <c r="S177" s="427"/>
      <c r="T177" s="424" t="s">
        <v>39</v>
      </c>
    </row>
    <row r="178" spans="1:20" x14ac:dyDescent="0.3">
      <c r="A178" s="425"/>
      <c r="B178" s="425"/>
      <c r="C178" s="24" t="s">
        <v>11</v>
      </c>
      <c r="D178" s="421" t="s">
        <v>16</v>
      </c>
      <c r="E178" s="422"/>
      <c r="F178" s="422"/>
      <c r="G178" s="423"/>
      <c r="H178" s="433" t="s">
        <v>23</v>
      </c>
      <c r="I178" s="422"/>
      <c r="J178" s="422"/>
      <c r="K178" s="423"/>
      <c r="L178" s="434" t="s">
        <v>29</v>
      </c>
      <c r="M178" s="435"/>
      <c r="N178" s="434" t="s">
        <v>29</v>
      </c>
      <c r="O178" s="435"/>
      <c r="P178" s="25"/>
      <c r="Q178" s="26" t="s">
        <v>416</v>
      </c>
      <c r="R178" s="429" t="s">
        <v>36</v>
      </c>
      <c r="S178" s="430"/>
      <c r="T178" s="425"/>
    </row>
    <row r="179" spans="1:20" x14ac:dyDescent="0.3">
      <c r="A179" s="425"/>
      <c r="B179" s="425"/>
      <c r="C179" s="26" t="s">
        <v>12</v>
      </c>
      <c r="D179" s="23"/>
      <c r="E179" s="27"/>
      <c r="F179" s="23"/>
      <c r="G179" s="23"/>
      <c r="H179" s="23"/>
      <c r="I179" s="23"/>
      <c r="J179" s="23"/>
      <c r="K179" s="23"/>
      <c r="L179" s="421" t="s">
        <v>30</v>
      </c>
      <c r="M179" s="427"/>
      <c r="N179" s="421" t="s">
        <v>30</v>
      </c>
      <c r="O179" s="427"/>
      <c r="P179" s="24" t="s">
        <v>34</v>
      </c>
      <c r="Q179" s="24" t="s">
        <v>417</v>
      </c>
      <c r="R179" s="22"/>
      <c r="S179" s="22"/>
      <c r="T179" s="425"/>
    </row>
    <row r="180" spans="1:20" x14ac:dyDescent="0.3">
      <c r="A180" s="425"/>
      <c r="B180" s="425"/>
      <c r="C180" s="26" t="s">
        <v>13</v>
      </c>
      <c r="D180" s="24" t="s">
        <v>17</v>
      </c>
      <c r="E180" s="28" t="s">
        <v>17</v>
      </c>
      <c r="F180" s="24" t="s">
        <v>20</v>
      </c>
      <c r="G180" s="24" t="s">
        <v>22</v>
      </c>
      <c r="H180" s="24" t="s">
        <v>24</v>
      </c>
      <c r="I180" s="24" t="s">
        <v>25</v>
      </c>
      <c r="J180" s="24" t="s">
        <v>26</v>
      </c>
      <c r="K180" s="24" t="s">
        <v>22</v>
      </c>
      <c r="L180" s="429" t="s">
        <v>14</v>
      </c>
      <c r="M180" s="430"/>
      <c r="N180" s="429" t="s">
        <v>33</v>
      </c>
      <c r="O180" s="430"/>
      <c r="P180" s="24" t="s">
        <v>28</v>
      </c>
      <c r="Q180" s="24" t="s">
        <v>418</v>
      </c>
      <c r="R180" s="24" t="s">
        <v>37</v>
      </c>
      <c r="S180" s="24" t="s">
        <v>38</v>
      </c>
      <c r="T180" s="425"/>
    </row>
    <row r="181" spans="1:20" x14ac:dyDescent="0.3">
      <c r="A181" s="425"/>
      <c r="B181" s="425"/>
      <c r="C181" s="26" t="s">
        <v>14</v>
      </c>
      <c r="D181" s="24" t="s">
        <v>18</v>
      </c>
      <c r="E181" s="28" t="s">
        <v>19</v>
      </c>
      <c r="F181" s="24" t="s">
        <v>21</v>
      </c>
      <c r="G181" s="24"/>
      <c r="H181" s="24"/>
      <c r="I181" s="24"/>
      <c r="J181" s="24" t="s">
        <v>27</v>
      </c>
      <c r="K181" s="24"/>
      <c r="L181" s="22" t="s">
        <v>22</v>
      </c>
      <c r="M181" s="22" t="s">
        <v>31</v>
      </c>
      <c r="N181" s="22" t="s">
        <v>22</v>
      </c>
      <c r="O181" s="22" t="s">
        <v>31</v>
      </c>
      <c r="P181" s="25"/>
      <c r="Q181" s="25"/>
      <c r="R181" s="25"/>
      <c r="S181" s="25"/>
      <c r="T181" s="425"/>
    </row>
    <row r="182" spans="1:20" ht="20.100000000000001" customHeight="1" x14ac:dyDescent="0.3">
      <c r="A182" s="426"/>
      <c r="B182" s="426"/>
      <c r="C182" s="29"/>
      <c r="D182" s="30"/>
      <c r="E182" s="31"/>
      <c r="F182" s="30"/>
      <c r="G182" s="30"/>
      <c r="H182" s="30"/>
      <c r="I182" s="30"/>
      <c r="J182" s="30"/>
      <c r="K182" s="30"/>
      <c r="L182" s="32" t="s">
        <v>29</v>
      </c>
      <c r="M182" s="33" t="s">
        <v>32</v>
      </c>
      <c r="N182" s="32" t="s">
        <v>29</v>
      </c>
      <c r="O182" s="33" t="s">
        <v>32</v>
      </c>
      <c r="P182" s="30"/>
      <c r="Q182" s="30"/>
      <c r="R182" s="30"/>
      <c r="S182" s="30"/>
      <c r="T182" s="426"/>
    </row>
    <row r="183" spans="1:20" x14ac:dyDescent="0.3">
      <c r="A183" s="8">
        <v>1</v>
      </c>
      <c r="B183" s="8">
        <v>2</v>
      </c>
      <c r="C183" s="8">
        <v>3</v>
      </c>
      <c r="D183" s="8">
        <v>4</v>
      </c>
      <c r="E183" s="8">
        <v>5</v>
      </c>
      <c r="F183" s="8">
        <v>6</v>
      </c>
      <c r="G183" s="8" t="s">
        <v>0</v>
      </c>
      <c r="H183" s="8">
        <v>8</v>
      </c>
      <c r="I183" s="8">
        <v>9</v>
      </c>
      <c r="J183" s="8">
        <v>10</v>
      </c>
      <c r="K183" s="8" t="s">
        <v>1</v>
      </c>
      <c r="L183" s="8">
        <v>12</v>
      </c>
      <c r="M183" s="8">
        <v>13</v>
      </c>
      <c r="N183" s="8">
        <v>14</v>
      </c>
      <c r="O183" s="8">
        <v>15</v>
      </c>
      <c r="P183" s="8">
        <v>16</v>
      </c>
      <c r="Q183" s="8"/>
      <c r="R183" s="8">
        <v>17</v>
      </c>
      <c r="S183" s="8">
        <v>18</v>
      </c>
      <c r="T183" s="8">
        <v>19</v>
      </c>
    </row>
    <row r="184" spans="1:20" x14ac:dyDescent="0.3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7"/>
      <c r="P184" s="6"/>
      <c r="Q184" s="6"/>
      <c r="R184" s="6"/>
      <c r="S184" s="6"/>
      <c r="T184" s="6"/>
    </row>
    <row r="185" spans="1:20" x14ac:dyDescent="0.3">
      <c r="A185" s="6">
        <v>1</v>
      </c>
      <c r="B185" s="67" t="s">
        <v>148</v>
      </c>
      <c r="C185" s="13">
        <v>0</v>
      </c>
      <c r="D185" s="3">
        <v>0</v>
      </c>
      <c r="E185" s="3">
        <v>0</v>
      </c>
      <c r="F185" s="3">
        <v>0</v>
      </c>
      <c r="G185" s="3">
        <f t="shared" ref="G185:G190" si="20">C185+E185-F185</f>
        <v>0</v>
      </c>
      <c r="H185" s="3">
        <v>0</v>
      </c>
      <c r="I185" s="64">
        <v>0</v>
      </c>
      <c r="J185" s="86">
        <v>0</v>
      </c>
      <c r="K185" s="3">
        <f>H185+I185+J185</f>
        <v>0</v>
      </c>
      <c r="L185" s="13">
        <v>0</v>
      </c>
      <c r="M185" s="3">
        <v>0</v>
      </c>
      <c r="N185" s="3">
        <v>0</v>
      </c>
      <c r="O185" s="3">
        <f>M185</f>
        <v>0</v>
      </c>
      <c r="P185" s="2" t="s">
        <v>67</v>
      </c>
      <c r="Q185" s="2"/>
      <c r="R185" s="3">
        <v>0</v>
      </c>
      <c r="S185" s="6"/>
      <c r="T185" s="6"/>
    </row>
    <row r="186" spans="1:20" x14ac:dyDescent="0.3">
      <c r="A186" s="6">
        <v>2</v>
      </c>
      <c r="B186" s="67" t="s">
        <v>149</v>
      </c>
      <c r="C186" s="13">
        <v>0</v>
      </c>
      <c r="D186" s="3">
        <v>0</v>
      </c>
      <c r="E186" s="3">
        <v>0</v>
      </c>
      <c r="F186" s="3">
        <v>0</v>
      </c>
      <c r="G186" s="3">
        <f t="shared" si="20"/>
        <v>0</v>
      </c>
      <c r="H186" s="64">
        <v>0</v>
      </c>
      <c r="I186" s="64">
        <v>0</v>
      </c>
      <c r="J186" s="86">
        <v>0</v>
      </c>
      <c r="K186" s="3">
        <f t="shared" ref="K186:K195" si="21">H186+I186+J186</f>
        <v>0</v>
      </c>
      <c r="L186" s="13">
        <v>0</v>
      </c>
      <c r="M186" s="3">
        <v>0</v>
      </c>
      <c r="N186" s="3">
        <v>0</v>
      </c>
      <c r="O186" s="3">
        <f t="shared" ref="O186:O193" si="22">M186</f>
        <v>0</v>
      </c>
      <c r="P186" s="2" t="s">
        <v>67</v>
      </c>
      <c r="Q186" s="2"/>
      <c r="R186" s="3">
        <v>0</v>
      </c>
      <c r="S186" s="6"/>
      <c r="T186" s="6"/>
    </row>
    <row r="187" spans="1:20" x14ac:dyDescent="0.3">
      <c r="A187" s="6">
        <v>3</v>
      </c>
      <c r="B187" s="67" t="s">
        <v>150</v>
      </c>
      <c r="C187" s="13">
        <v>0</v>
      </c>
      <c r="D187" s="3">
        <v>0</v>
      </c>
      <c r="E187" s="3">
        <v>0</v>
      </c>
      <c r="F187" s="3">
        <v>0</v>
      </c>
      <c r="G187" s="3">
        <f t="shared" si="20"/>
        <v>0</v>
      </c>
      <c r="H187" s="3">
        <v>0</v>
      </c>
      <c r="I187" s="64">
        <v>0</v>
      </c>
      <c r="J187" s="86">
        <v>0</v>
      </c>
      <c r="K187" s="3">
        <f t="shared" si="21"/>
        <v>0</v>
      </c>
      <c r="L187" s="13">
        <v>0</v>
      </c>
      <c r="M187" s="3">
        <v>0</v>
      </c>
      <c r="N187" s="3">
        <v>0</v>
      </c>
      <c r="O187" s="3">
        <f t="shared" si="22"/>
        <v>0</v>
      </c>
      <c r="P187" s="2" t="s">
        <v>67</v>
      </c>
      <c r="Q187" s="2"/>
      <c r="R187" s="3">
        <v>0</v>
      </c>
      <c r="S187" s="6"/>
      <c r="T187" s="6"/>
    </row>
    <row r="188" spans="1:20" x14ac:dyDescent="0.3">
      <c r="A188" s="6">
        <v>4</v>
      </c>
      <c r="B188" s="67" t="s">
        <v>151</v>
      </c>
      <c r="C188" s="36">
        <v>0</v>
      </c>
      <c r="D188" s="3">
        <v>0</v>
      </c>
      <c r="E188" s="3">
        <v>0</v>
      </c>
      <c r="F188" s="3">
        <v>0</v>
      </c>
      <c r="G188" s="3">
        <f t="shared" si="20"/>
        <v>0</v>
      </c>
      <c r="H188" s="3">
        <v>0</v>
      </c>
      <c r="I188" s="64">
        <v>0</v>
      </c>
      <c r="J188" s="86">
        <v>0</v>
      </c>
      <c r="K188" s="3">
        <f t="shared" si="21"/>
        <v>0</v>
      </c>
      <c r="L188" s="13">
        <v>0</v>
      </c>
      <c r="M188" s="3">
        <v>0</v>
      </c>
      <c r="N188" s="3">
        <v>0</v>
      </c>
      <c r="O188" s="3">
        <f t="shared" si="22"/>
        <v>0</v>
      </c>
      <c r="P188" s="2" t="s">
        <v>67</v>
      </c>
      <c r="Q188" s="2"/>
      <c r="R188" s="3">
        <v>0</v>
      </c>
      <c r="S188" s="6"/>
      <c r="T188" s="6"/>
    </row>
    <row r="189" spans="1:20" x14ac:dyDescent="0.3">
      <c r="A189" s="6">
        <v>5</v>
      </c>
      <c r="B189" s="67" t="s">
        <v>310</v>
      </c>
      <c r="C189" s="13">
        <v>8</v>
      </c>
      <c r="D189" s="13">
        <v>0</v>
      </c>
      <c r="E189" s="13">
        <v>0</v>
      </c>
      <c r="F189" s="13">
        <v>0</v>
      </c>
      <c r="G189" s="13">
        <f t="shared" si="20"/>
        <v>8</v>
      </c>
      <c r="H189" s="13">
        <v>0</v>
      </c>
      <c r="I189" s="13">
        <v>7</v>
      </c>
      <c r="J189" s="98">
        <v>1</v>
      </c>
      <c r="K189" s="3">
        <f t="shared" si="21"/>
        <v>8</v>
      </c>
      <c r="L189" s="7">
        <v>6300</v>
      </c>
      <c r="M189" s="7">
        <v>900</v>
      </c>
      <c r="N189" s="7">
        <f t="shared" ref="N189:N195" si="23">I189*O189</f>
        <v>6300</v>
      </c>
      <c r="O189" s="3">
        <v>900</v>
      </c>
      <c r="P189" s="2" t="s">
        <v>67</v>
      </c>
      <c r="Q189" s="2">
        <v>3500</v>
      </c>
      <c r="R189" s="3">
        <v>4</v>
      </c>
      <c r="S189" s="6"/>
      <c r="T189" s="6"/>
    </row>
    <row r="190" spans="1:20" x14ac:dyDescent="0.3">
      <c r="A190" s="6">
        <v>6</v>
      </c>
      <c r="B190" s="67" t="s">
        <v>153</v>
      </c>
      <c r="C190" s="13">
        <v>0</v>
      </c>
      <c r="D190" s="13">
        <v>0</v>
      </c>
      <c r="E190" s="13">
        <v>0</v>
      </c>
      <c r="F190" s="13">
        <v>0</v>
      </c>
      <c r="G190" s="13">
        <f t="shared" si="20"/>
        <v>0</v>
      </c>
      <c r="H190" s="13">
        <v>0</v>
      </c>
      <c r="I190" s="13">
        <v>0</v>
      </c>
      <c r="J190" s="98">
        <v>0</v>
      </c>
      <c r="K190" s="3">
        <f t="shared" si="21"/>
        <v>0</v>
      </c>
      <c r="L190" s="7">
        <f>I190*M190</f>
        <v>0</v>
      </c>
      <c r="M190" s="3">
        <v>0</v>
      </c>
      <c r="N190" s="7">
        <f t="shared" si="23"/>
        <v>0</v>
      </c>
      <c r="O190" s="3">
        <f t="shared" si="22"/>
        <v>0</v>
      </c>
      <c r="P190" s="2" t="s">
        <v>67</v>
      </c>
      <c r="Q190" s="2"/>
      <c r="R190" s="3">
        <v>0</v>
      </c>
      <c r="S190" s="6"/>
      <c r="T190" s="6"/>
    </row>
    <row r="191" spans="1:20" x14ac:dyDescent="0.3">
      <c r="A191" s="6">
        <v>7</v>
      </c>
      <c r="B191" s="67" t="s">
        <v>154</v>
      </c>
      <c r="C191" s="13">
        <v>0</v>
      </c>
      <c r="D191" s="13">
        <v>0</v>
      </c>
      <c r="E191" s="13">
        <v>0</v>
      </c>
      <c r="F191" s="13">
        <v>0</v>
      </c>
      <c r="G191" s="13">
        <f>C191+E191-F191</f>
        <v>0</v>
      </c>
      <c r="H191" s="13">
        <v>0</v>
      </c>
      <c r="I191" s="13">
        <v>0</v>
      </c>
      <c r="J191" s="98">
        <v>0</v>
      </c>
      <c r="K191" s="3">
        <f t="shared" si="21"/>
        <v>0</v>
      </c>
      <c r="L191" s="7">
        <f>I191*M191</f>
        <v>0</v>
      </c>
      <c r="M191" s="3">
        <v>0</v>
      </c>
      <c r="N191" s="7">
        <f t="shared" si="23"/>
        <v>0</v>
      </c>
      <c r="O191" s="3">
        <f t="shared" si="22"/>
        <v>0</v>
      </c>
      <c r="P191" s="2" t="s">
        <v>67</v>
      </c>
      <c r="Q191" s="2"/>
      <c r="R191" s="3">
        <v>0</v>
      </c>
      <c r="S191" s="6"/>
      <c r="T191" s="6"/>
    </row>
    <row r="192" spans="1:20" x14ac:dyDescent="0.3">
      <c r="A192" s="6">
        <v>8</v>
      </c>
      <c r="B192" s="67" t="s">
        <v>155</v>
      </c>
      <c r="C192" s="13">
        <v>7</v>
      </c>
      <c r="D192" s="13">
        <v>0</v>
      </c>
      <c r="E192" s="13">
        <v>0</v>
      </c>
      <c r="F192" s="13">
        <v>0</v>
      </c>
      <c r="G192" s="13">
        <f>C192+E192-F192</f>
        <v>7</v>
      </c>
      <c r="H192" s="13">
        <v>1</v>
      </c>
      <c r="I192" s="13">
        <v>6</v>
      </c>
      <c r="J192" s="98">
        <v>0</v>
      </c>
      <c r="K192" s="3">
        <f t="shared" si="21"/>
        <v>7</v>
      </c>
      <c r="L192" s="7">
        <v>5700</v>
      </c>
      <c r="M192" s="7">
        <v>950</v>
      </c>
      <c r="N192" s="7">
        <f t="shared" si="23"/>
        <v>5700</v>
      </c>
      <c r="O192" s="3">
        <v>950</v>
      </c>
      <c r="P192" s="2" t="s">
        <v>67</v>
      </c>
      <c r="Q192" s="2">
        <v>3500</v>
      </c>
      <c r="R192" s="6">
        <v>4</v>
      </c>
      <c r="S192" s="6"/>
      <c r="T192" s="6"/>
    </row>
    <row r="193" spans="1:20" x14ac:dyDescent="0.3">
      <c r="A193" s="6">
        <v>9</v>
      </c>
      <c r="B193" s="67" t="s">
        <v>156</v>
      </c>
      <c r="C193" s="13">
        <v>0</v>
      </c>
      <c r="D193" s="13">
        <v>0</v>
      </c>
      <c r="E193" s="13">
        <v>0</v>
      </c>
      <c r="F193" s="13">
        <v>0</v>
      </c>
      <c r="G193" s="13">
        <f>C193+E193-F193</f>
        <v>0</v>
      </c>
      <c r="H193" s="13">
        <v>0</v>
      </c>
      <c r="I193" s="13">
        <v>0</v>
      </c>
      <c r="J193" s="98">
        <v>0</v>
      </c>
      <c r="K193" s="3">
        <f t="shared" si="21"/>
        <v>0</v>
      </c>
      <c r="L193" s="7">
        <f>I193*M193</f>
        <v>0</v>
      </c>
      <c r="M193" s="3">
        <v>0</v>
      </c>
      <c r="N193" s="7">
        <f t="shared" si="23"/>
        <v>0</v>
      </c>
      <c r="O193" s="3">
        <f t="shared" si="22"/>
        <v>0</v>
      </c>
      <c r="P193" s="2" t="s">
        <v>67</v>
      </c>
      <c r="Q193" s="2"/>
      <c r="R193" s="6"/>
      <c r="S193" s="6"/>
      <c r="T193" s="6"/>
    </row>
    <row r="194" spans="1:20" x14ac:dyDescent="0.3">
      <c r="A194" s="6">
        <v>10</v>
      </c>
      <c r="B194" s="67" t="s">
        <v>157</v>
      </c>
      <c r="C194" s="13">
        <v>4</v>
      </c>
      <c r="D194" s="13">
        <v>0</v>
      </c>
      <c r="E194" s="13">
        <v>0</v>
      </c>
      <c r="F194" s="13">
        <v>0</v>
      </c>
      <c r="G194" s="13">
        <f>C194+E194-F194</f>
        <v>4</v>
      </c>
      <c r="H194" s="13">
        <v>1</v>
      </c>
      <c r="I194" s="13">
        <v>3</v>
      </c>
      <c r="J194" s="98">
        <v>0</v>
      </c>
      <c r="K194" s="3">
        <f t="shared" si="21"/>
        <v>4</v>
      </c>
      <c r="L194" s="7">
        <v>2850</v>
      </c>
      <c r="M194" s="7">
        <v>950</v>
      </c>
      <c r="N194" s="7">
        <f t="shared" si="23"/>
        <v>2850</v>
      </c>
      <c r="O194" s="3">
        <v>950</v>
      </c>
      <c r="P194" s="2" t="s">
        <v>67</v>
      </c>
      <c r="Q194" s="2">
        <v>3500</v>
      </c>
      <c r="R194" s="6">
        <v>3</v>
      </c>
      <c r="S194" s="6"/>
      <c r="T194" s="6"/>
    </row>
    <row r="195" spans="1:20" x14ac:dyDescent="0.3">
      <c r="A195" s="6">
        <v>11</v>
      </c>
      <c r="B195" s="67" t="s">
        <v>158</v>
      </c>
      <c r="C195" s="13">
        <v>7</v>
      </c>
      <c r="D195" s="13">
        <v>0</v>
      </c>
      <c r="E195" s="13">
        <v>0</v>
      </c>
      <c r="F195" s="13">
        <v>0</v>
      </c>
      <c r="G195" s="13">
        <f>C195+E195-F195</f>
        <v>7</v>
      </c>
      <c r="H195" s="13">
        <v>1</v>
      </c>
      <c r="I195" s="13">
        <v>5</v>
      </c>
      <c r="J195" s="98">
        <v>1</v>
      </c>
      <c r="K195" s="3">
        <f t="shared" si="21"/>
        <v>7</v>
      </c>
      <c r="L195" s="7">
        <v>4750</v>
      </c>
      <c r="M195" s="7">
        <v>950</v>
      </c>
      <c r="N195" s="7">
        <f t="shared" si="23"/>
        <v>4750</v>
      </c>
      <c r="O195" s="3">
        <v>950</v>
      </c>
      <c r="P195" s="2" t="s">
        <v>67</v>
      </c>
      <c r="Q195" s="2">
        <v>3500</v>
      </c>
      <c r="R195" s="6">
        <v>4</v>
      </c>
      <c r="S195" s="6"/>
      <c r="T195" s="6"/>
    </row>
    <row r="196" spans="1:20" x14ac:dyDescent="0.3">
      <c r="A196" s="6"/>
      <c r="B196" s="67"/>
      <c r="C196" s="13"/>
      <c r="D196" s="13"/>
      <c r="E196" s="13"/>
      <c r="F196" s="13"/>
      <c r="G196" s="13"/>
      <c r="H196" s="13"/>
      <c r="I196" s="13"/>
      <c r="J196" s="13"/>
      <c r="K196" s="13"/>
      <c r="L196" s="7"/>
      <c r="M196" s="6"/>
      <c r="N196" s="7"/>
      <c r="O196" s="6"/>
      <c r="P196" s="6"/>
      <c r="Q196" s="6"/>
      <c r="R196" s="6"/>
      <c r="S196" s="6"/>
      <c r="T196" s="6"/>
    </row>
    <row r="197" spans="1:20" x14ac:dyDescent="0.3">
      <c r="A197" s="6"/>
      <c r="B197" s="41" t="s">
        <v>3</v>
      </c>
      <c r="C197" s="7">
        <f t="shared" ref="C197:J197" si="24">SUM(C185:C196)</f>
        <v>26</v>
      </c>
      <c r="D197" s="7">
        <f t="shared" si="24"/>
        <v>0</v>
      </c>
      <c r="E197" s="7">
        <f t="shared" si="24"/>
        <v>0</v>
      </c>
      <c r="F197" s="7">
        <f t="shared" si="24"/>
        <v>0</v>
      </c>
      <c r="G197" s="7">
        <f t="shared" si="24"/>
        <v>26</v>
      </c>
      <c r="H197" s="7">
        <f t="shared" si="24"/>
        <v>3</v>
      </c>
      <c r="I197" s="7">
        <f t="shared" si="24"/>
        <v>21</v>
      </c>
      <c r="J197" s="7">
        <f t="shared" si="24"/>
        <v>2</v>
      </c>
      <c r="K197" s="7">
        <f>SUM(K185:K196)</f>
        <v>26</v>
      </c>
      <c r="L197" s="7">
        <f>SUM(L189:L196)</f>
        <v>19600</v>
      </c>
      <c r="M197" s="7">
        <f>SUM(M185:M195)/4</f>
        <v>937.5</v>
      </c>
      <c r="N197" s="7">
        <f>SUM(N189:N196)</f>
        <v>19600</v>
      </c>
      <c r="O197" s="7">
        <f>SUM(O185:O195)/4</f>
        <v>937.5</v>
      </c>
      <c r="P197" s="2" t="s">
        <v>67</v>
      </c>
      <c r="Q197" s="2">
        <v>3500</v>
      </c>
      <c r="R197" s="6">
        <v>15</v>
      </c>
      <c r="S197" s="6"/>
      <c r="T197" s="6"/>
    </row>
    <row r="199" spans="1:20" x14ac:dyDescent="0.3">
      <c r="A199" s="16" t="s">
        <v>46</v>
      </c>
      <c r="O199" s="419" t="str">
        <f>O158</f>
        <v>Curup Selatan , 31 Desember 2023</v>
      </c>
      <c r="P199" s="419"/>
      <c r="Q199" s="419"/>
      <c r="R199" s="419"/>
      <c r="S199" s="419"/>
    </row>
    <row r="200" spans="1:20" x14ac:dyDescent="0.3">
      <c r="O200" s="419" t="s">
        <v>2</v>
      </c>
      <c r="P200" s="419"/>
      <c r="Q200" s="419"/>
      <c r="R200" s="419"/>
      <c r="S200" s="419"/>
    </row>
    <row r="203" spans="1:20" x14ac:dyDescent="0.3">
      <c r="O203" s="428" t="str">
        <f>O162</f>
        <v>YENNY, SPKP</v>
      </c>
      <c r="P203" s="428"/>
      <c r="Q203" s="428"/>
      <c r="R203" s="428"/>
      <c r="S203" s="428"/>
      <c r="T203" s="81"/>
    </row>
    <row r="204" spans="1:20" x14ac:dyDescent="0.3">
      <c r="O204" s="419" t="str">
        <f>O163</f>
        <v>NIP. 19670717 198803 2 006</v>
      </c>
      <c r="P204" s="419"/>
      <c r="Q204" s="419"/>
      <c r="R204" s="419"/>
      <c r="S204" s="419"/>
    </row>
    <row r="205" spans="1:20" x14ac:dyDescent="0.3">
      <c r="O205" s="70"/>
      <c r="P205" s="70"/>
      <c r="Q205" s="70"/>
      <c r="R205" s="70"/>
      <c r="S205" s="70"/>
      <c r="T205" s="70"/>
    </row>
    <row r="206" spans="1:20" x14ac:dyDescent="0.3">
      <c r="O206" s="70"/>
      <c r="P206" s="70"/>
      <c r="Q206" s="70"/>
      <c r="R206" s="70"/>
      <c r="S206" s="70"/>
      <c r="T206" s="70"/>
    </row>
    <row r="207" spans="1:20" x14ac:dyDescent="0.3">
      <c r="O207" s="70"/>
      <c r="P207" s="70"/>
      <c r="Q207" s="70"/>
      <c r="R207" s="70"/>
      <c r="S207" s="70"/>
      <c r="T207" s="70"/>
    </row>
    <row r="208" spans="1:20" x14ac:dyDescent="0.3">
      <c r="O208" s="70"/>
      <c r="P208" s="70"/>
      <c r="Q208" s="70"/>
      <c r="R208" s="70"/>
      <c r="S208" s="70"/>
      <c r="T208" s="70"/>
    </row>
    <row r="209" spans="1:20" x14ac:dyDescent="0.3">
      <c r="O209" s="70"/>
      <c r="P209" s="70"/>
      <c r="Q209" s="70"/>
      <c r="R209" s="70"/>
      <c r="S209" s="70"/>
      <c r="T209" s="70"/>
    </row>
    <row r="210" spans="1:20" x14ac:dyDescent="0.3">
      <c r="A210" s="16" t="s">
        <v>96</v>
      </c>
    </row>
    <row r="211" spans="1:20" x14ac:dyDescent="0.3">
      <c r="L211" s="17"/>
    </row>
    <row r="212" spans="1:20" x14ac:dyDescent="0.3">
      <c r="A212" s="441" t="s">
        <v>93</v>
      </c>
      <c r="B212" s="460"/>
      <c r="C212" s="460"/>
      <c r="D212" s="460"/>
      <c r="E212" s="460"/>
      <c r="F212" s="460"/>
      <c r="G212" s="460"/>
      <c r="H212" s="460"/>
      <c r="I212" s="460"/>
      <c r="J212" s="460"/>
      <c r="K212" s="460"/>
      <c r="L212" s="460"/>
      <c r="M212" s="460"/>
      <c r="N212" s="460"/>
      <c r="O212" s="460"/>
      <c r="P212" s="460"/>
      <c r="Q212" s="460"/>
      <c r="R212" s="460"/>
      <c r="S212" s="460"/>
      <c r="T212" s="447"/>
    </row>
    <row r="213" spans="1:20" x14ac:dyDescent="0.3">
      <c r="A213" s="444" t="s">
        <v>4</v>
      </c>
      <c r="B213" s="461"/>
      <c r="C213" s="461"/>
      <c r="D213" s="461"/>
      <c r="E213" s="461"/>
      <c r="F213" s="461"/>
      <c r="G213" s="461"/>
      <c r="H213" s="461"/>
      <c r="I213" s="461"/>
      <c r="J213" s="461"/>
      <c r="K213" s="461"/>
      <c r="L213" s="461"/>
      <c r="M213" s="461"/>
      <c r="N213" s="461"/>
      <c r="O213" s="461"/>
      <c r="P213" s="461"/>
      <c r="Q213" s="461"/>
      <c r="R213" s="461"/>
      <c r="S213" s="461"/>
      <c r="T213" s="445"/>
    </row>
    <row r="214" spans="1:20" ht="20.100000000000001" customHeight="1" x14ac:dyDescent="0.3">
      <c r="N214" s="18"/>
    </row>
    <row r="215" spans="1:20" ht="20.100000000000001" customHeight="1" x14ac:dyDescent="0.3">
      <c r="A215" s="19" t="s">
        <v>5</v>
      </c>
      <c r="B215" s="19"/>
      <c r="C215" s="19" t="s">
        <v>81</v>
      </c>
      <c r="D215" s="19"/>
      <c r="L215" s="20"/>
      <c r="N215" s="20"/>
      <c r="Q215" s="16" t="s">
        <v>42</v>
      </c>
      <c r="S215" s="16" t="str">
        <f>S172</f>
        <v>: 2023</v>
      </c>
    </row>
    <row r="216" spans="1:20" ht="20.100000000000001" customHeight="1" x14ac:dyDescent="0.3">
      <c r="A216" s="16" t="s">
        <v>9</v>
      </c>
      <c r="C216" s="16" t="str">
        <f>C173</f>
        <v>: CURUP SELATAN</v>
      </c>
      <c r="Q216" s="16" t="s">
        <v>43</v>
      </c>
      <c r="S216" s="16" t="s">
        <v>45</v>
      </c>
    </row>
    <row r="217" spans="1:20" ht="20.100000000000001" customHeight="1" x14ac:dyDescent="0.3">
      <c r="A217" s="16" t="s">
        <v>6</v>
      </c>
      <c r="C217" s="16" t="s">
        <v>99</v>
      </c>
      <c r="Q217" s="16" t="s">
        <v>44</v>
      </c>
      <c r="S217" s="16" t="str">
        <f>S174</f>
        <v>: IV ( Empat )</v>
      </c>
    </row>
    <row r="218" spans="1:20" x14ac:dyDescent="0.3">
      <c r="A218" s="16" t="s">
        <v>7</v>
      </c>
      <c r="C218" s="16" t="s">
        <v>41</v>
      </c>
    </row>
    <row r="220" spans="1:20" x14ac:dyDescent="0.3">
      <c r="A220" s="424" t="s">
        <v>8</v>
      </c>
      <c r="B220" s="424" t="s">
        <v>91</v>
      </c>
      <c r="C220" s="22" t="s">
        <v>10</v>
      </c>
      <c r="D220" s="433" t="s">
        <v>15</v>
      </c>
      <c r="E220" s="422"/>
      <c r="F220" s="422"/>
      <c r="G220" s="422"/>
      <c r="H220" s="422"/>
      <c r="I220" s="422"/>
      <c r="J220" s="422"/>
      <c r="K220" s="423"/>
      <c r="L220" s="431" t="s">
        <v>28</v>
      </c>
      <c r="M220" s="432"/>
      <c r="N220" s="431" t="s">
        <v>28</v>
      </c>
      <c r="O220" s="432"/>
      <c r="P220" s="23"/>
      <c r="Q220" s="387"/>
      <c r="R220" s="421" t="s">
        <v>35</v>
      </c>
      <c r="S220" s="427"/>
      <c r="T220" s="424" t="s">
        <v>39</v>
      </c>
    </row>
    <row r="221" spans="1:20" x14ac:dyDescent="0.3">
      <c r="A221" s="425"/>
      <c r="B221" s="425"/>
      <c r="C221" s="24" t="s">
        <v>11</v>
      </c>
      <c r="D221" s="421" t="s">
        <v>16</v>
      </c>
      <c r="E221" s="422"/>
      <c r="F221" s="422"/>
      <c r="G221" s="423"/>
      <c r="H221" s="433" t="s">
        <v>23</v>
      </c>
      <c r="I221" s="422"/>
      <c r="J221" s="422"/>
      <c r="K221" s="423"/>
      <c r="L221" s="434" t="s">
        <v>29</v>
      </c>
      <c r="M221" s="435"/>
      <c r="N221" s="434" t="s">
        <v>29</v>
      </c>
      <c r="O221" s="435"/>
      <c r="P221" s="25"/>
      <c r="Q221" s="26" t="s">
        <v>416</v>
      </c>
      <c r="R221" s="429" t="s">
        <v>36</v>
      </c>
      <c r="S221" s="430"/>
      <c r="T221" s="425"/>
    </row>
    <row r="222" spans="1:20" x14ac:dyDescent="0.3">
      <c r="A222" s="425"/>
      <c r="B222" s="425"/>
      <c r="C222" s="26" t="s">
        <v>12</v>
      </c>
      <c r="D222" s="23"/>
      <c r="E222" s="27"/>
      <c r="F222" s="23"/>
      <c r="G222" s="23"/>
      <c r="H222" s="23"/>
      <c r="I222" s="23"/>
      <c r="J222" s="23"/>
      <c r="K222" s="23"/>
      <c r="L222" s="421" t="s">
        <v>30</v>
      </c>
      <c r="M222" s="427"/>
      <c r="N222" s="421" t="s">
        <v>30</v>
      </c>
      <c r="O222" s="427"/>
      <c r="P222" s="24" t="s">
        <v>34</v>
      </c>
      <c r="Q222" s="24" t="s">
        <v>417</v>
      </c>
      <c r="R222" s="22"/>
      <c r="S222" s="22"/>
      <c r="T222" s="425"/>
    </row>
    <row r="223" spans="1:20" x14ac:dyDescent="0.3">
      <c r="A223" s="425"/>
      <c r="B223" s="425"/>
      <c r="C223" s="26" t="s">
        <v>13</v>
      </c>
      <c r="D223" s="24" t="s">
        <v>17</v>
      </c>
      <c r="E223" s="28" t="s">
        <v>17</v>
      </c>
      <c r="F223" s="24" t="s">
        <v>20</v>
      </c>
      <c r="G223" s="24" t="s">
        <v>22</v>
      </c>
      <c r="H223" s="24" t="s">
        <v>24</v>
      </c>
      <c r="I223" s="24" t="s">
        <v>25</v>
      </c>
      <c r="J223" s="24" t="s">
        <v>26</v>
      </c>
      <c r="K223" s="24" t="s">
        <v>22</v>
      </c>
      <c r="L223" s="429" t="s">
        <v>14</v>
      </c>
      <c r="M223" s="430"/>
      <c r="N223" s="429" t="s">
        <v>33</v>
      </c>
      <c r="O223" s="430"/>
      <c r="P223" s="24" t="s">
        <v>28</v>
      </c>
      <c r="Q223" s="24" t="s">
        <v>418</v>
      </c>
      <c r="R223" s="24" t="s">
        <v>37</v>
      </c>
      <c r="S223" s="24" t="s">
        <v>38</v>
      </c>
      <c r="T223" s="425"/>
    </row>
    <row r="224" spans="1:20" x14ac:dyDescent="0.3">
      <c r="A224" s="425"/>
      <c r="B224" s="425"/>
      <c r="C224" s="26" t="s">
        <v>14</v>
      </c>
      <c r="D224" s="24" t="s">
        <v>18</v>
      </c>
      <c r="E224" s="28" t="s">
        <v>19</v>
      </c>
      <c r="F224" s="24" t="s">
        <v>21</v>
      </c>
      <c r="G224" s="24"/>
      <c r="H224" s="24"/>
      <c r="I224" s="24"/>
      <c r="J224" s="24" t="s">
        <v>27</v>
      </c>
      <c r="K224" s="24"/>
      <c r="L224" s="22" t="s">
        <v>22</v>
      </c>
      <c r="M224" s="22" t="s">
        <v>31</v>
      </c>
      <c r="N224" s="22" t="s">
        <v>22</v>
      </c>
      <c r="O224" s="22" t="s">
        <v>31</v>
      </c>
      <c r="P224" s="25"/>
      <c r="Q224" s="25"/>
      <c r="R224" s="25"/>
      <c r="S224" s="25"/>
      <c r="T224" s="425"/>
    </row>
    <row r="225" spans="1:20" x14ac:dyDescent="0.3">
      <c r="A225" s="426"/>
      <c r="B225" s="426"/>
      <c r="C225" s="29"/>
      <c r="D225" s="30"/>
      <c r="E225" s="31"/>
      <c r="F225" s="30"/>
      <c r="G225" s="30"/>
      <c r="H225" s="30"/>
      <c r="I225" s="30"/>
      <c r="J225" s="30"/>
      <c r="K225" s="30"/>
      <c r="L225" s="32" t="s">
        <v>29</v>
      </c>
      <c r="M225" s="33" t="s">
        <v>32</v>
      </c>
      <c r="N225" s="32" t="s">
        <v>29</v>
      </c>
      <c r="O225" s="33" t="s">
        <v>32</v>
      </c>
      <c r="P225" s="30"/>
      <c r="Q225" s="30"/>
      <c r="R225" s="30"/>
      <c r="S225" s="30"/>
      <c r="T225" s="426"/>
    </row>
    <row r="226" spans="1:20" x14ac:dyDescent="0.3">
      <c r="A226" s="8">
        <v>1</v>
      </c>
      <c r="B226" s="8">
        <v>2</v>
      </c>
      <c r="C226" s="8">
        <v>3</v>
      </c>
      <c r="D226" s="8">
        <v>4</v>
      </c>
      <c r="E226" s="8">
        <v>5</v>
      </c>
      <c r="F226" s="8">
        <v>6</v>
      </c>
      <c r="G226" s="8" t="s">
        <v>0</v>
      </c>
      <c r="H226" s="8">
        <v>8</v>
      </c>
      <c r="I226" s="8">
        <v>9</v>
      </c>
      <c r="J226" s="8">
        <v>10</v>
      </c>
      <c r="K226" s="8" t="s">
        <v>1</v>
      </c>
      <c r="L226" s="8">
        <v>12</v>
      </c>
      <c r="M226" s="8">
        <v>13</v>
      </c>
      <c r="N226" s="8">
        <v>14</v>
      </c>
      <c r="O226" s="8">
        <v>15</v>
      </c>
      <c r="P226" s="8">
        <v>16</v>
      </c>
      <c r="Q226" s="8"/>
      <c r="R226" s="8">
        <v>17</v>
      </c>
      <c r="S226" s="8">
        <v>18</v>
      </c>
      <c r="T226" s="8">
        <v>19</v>
      </c>
    </row>
    <row r="227" spans="1:20" ht="20.100000000000001" customHeight="1" x14ac:dyDescent="0.3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7"/>
      <c r="P227" s="6"/>
      <c r="Q227" s="6"/>
      <c r="R227" s="6"/>
      <c r="S227" s="6"/>
      <c r="T227" s="6"/>
    </row>
    <row r="228" spans="1:20" x14ac:dyDescent="0.3">
      <c r="A228" s="6">
        <v>1</v>
      </c>
      <c r="B228" s="67" t="s">
        <v>148</v>
      </c>
      <c r="C228" s="13">
        <v>0</v>
      </c>
      <c r="D228" s="3">
        <v>0</v>
      </c>
      <c r="E228" s="3">
        <v>0</v>
      </c>
      <c r="F228" s="3">
        <v>0</v>
      </c>
      <c r="G228" s="3">
        <f t="shared" ref="G228:G233" si="25">C228+E228-F228</f>
        <v>0</v>
      </c>
      <c r="H228" s="3">
        <v>0</v>
      </c>
      <c r="I228" s="64">
        <v>0</v>
      </c>
      <c r="J228" s="86">
        <v>0</v>
      </c>
      <c r="K228" s="3">
        <f>H228+I228+J228</f>
        <v>0</v>
      </c>
      <c r="L228" s="13">
        <v>0</v>
      </c>
      <c r="M228" s="3">
        <v>0</v>
      </c>
      <c r="N228" s="3">
        <v>0</v>
      </c>
      <c r="O228" s="3">
        <v>0</v>
      </c>
      <c r="P228" s="8" t="s">
        <v>68</v>
      </c>
      <c r="Q228" s="8"/>
      <c r="R228" s="3">
        <v>0</v>
      </c>
      <c r="S228" s="6"/>
      <c r="T228" s="6"/>
    </row>
    <row r="229" spans="1:20" x14ac:dyDescent="0.3">
      <c r="A229" s="6">
        <v>2</v>
      </c>
      <c r="B229" s="67" t="s">
        <v>149</v>
      </c>
      <c r="C229" s="13">
        <v>0</v>
      </c>
      <c r="D229" s="3">
        <v>0</v>
      </c>
      <c r="E229" s="3">
        <v>0</v>
      </c>
      <c r="F229" s="3">
        <v>0</v>
      </c>
      <c r="G229" s="3">
        <f t="shared" si="25"/>
        <v>0</v>
      </c>
      <c r="H229" s="64">
        <v>0</v>
      </c>
      <c r="I229" s="64">
        <v>0</v>
      </c>
      <c r="J229" s="86">
        <v>0</v>
      </c>
      <c r="K229" s="3">
        <f t="shared" ref="K229:K236" si="26">H229+I229+J229</f>
        <v>0</v>
      </c>
      <c r="L229" s="13">
        <v>0</v>
      </c>
      <c r="M229" s="3">
        <v>0</v>
      </c>
      <c r="N229" s="3">
        <v>0</v>
      </c>
      <c r="O229" s="3">
        <v>0</v>
      </c>
      <c r="P229" s="8" t="s">
        <v>68</v>
      </c>
      <c r="Q229" s="8"/>
      <c r="R229" s="3">
        <v>0</v>
      </c>
      <c r="S229" s="6"/>
      <c r="T229" s="6"/>
    </row>
    <row r="230" spans="1:20" x14ac:dyDescent="0.3">
      <c r="A230" s="6">
        <v>3</v>
      </c>
      <c r="B230" s="67" t="s">
        <v>150</v>
      </c>
      <c r="C230" s="13">
        <v>0</v>
      </c>
      <c r="D230" s="3">
        <v>0</v>
      </c>
      <c r="E230" s="3">
        <v>0</v>
      </c>
      <c r="F230" s="3">
        <v>0</v>
      </c>
      <c r="G230" s="3">
        <f t="shared" si="25"/>
        <v>0</v>
      </c>
      <c r="H230" s="3">
        <v>0</v>
      </c>
      <c r="I230" s="64">
        <v>0</v>
      </c>
      <c r="J230" s="86">
        <v>0</v>
      </c>
      <c r="K230" s="3">
        <f t="shared" si="26"/>
        <v>0</v>
      </c>
      <c r="L230" s="13">
        <v>0</v>
      </c>
      <c r="M230" s="3">
        <v>0</v>
      </c>
      <c r="N230" s="3">
        <v>0</v>
      </c>
      <c r="O230" s="3">
        <v>0</v>
      </c>
      <c r="P230" s="8" t="s">
        <v>68</v>
      </c>
      <c r="Q230" s="8"/>
      <c r="R230" s="3">
        <v>0</v>
      </c>
      <c r="S230" s="6"/>
      <c r="T230" s="6"/>
    </row>
    <row r="231" spans="1:20" x14ac:dyDescent="0.3">
      <c r="A231" s="6">
        <v>4</v>
      </c>
      <c r="B231" s="67" t="s">
        <v>151</v>
      </c>
      <c r="C231" s="36">
        <v>0</v>
      </c>
      <c r="D231" s="3">
        <v>0</v>
      </c>
      <c r="E231" s="3">
        <v>0</v>
      </c>
      <c r="F231" s="3">
        <v>0</v>
      </c>
      <c r="G231" s="3">
        <f t="shared" si="25"/>
        <v>0</v>
      </c>
      <c r="H231" s="3">
        <v>0</v>
      </c>
      <c r="I231" s="64">
        <v>0</v>
      </c>
      <c r="J231" s="86">
        <v>0</v>
      </c>
      <c r="K231" s="3">
        <f t="shared" si="26"/>
        <v>0</v>
      </c>
      <c r="L231" s="13">
        <v>0</v>
      </c>
      <c r="M231" s="3">
        <v>0</v>
      </c>
      <c r="N231" s="3">
        <v>0</v>
      </c>
      <c r="O231" s="3">
        <v>0</v>
      </c>
      <c r="P231" s="8" t="s">
        <v>68</v>
      </c>
      <c r="Q231" s="8"/>
      <c r="R231" s="3">
        <v>0</v>
      </c>
      <c r="S231" s="6"/>
      <c r="T231" s="6"/>
    </row>
    <row r="232" spans="1:20" x14ac:dyDescent="0.3">
      <c r="A232" s="6">
        <v>5</v>
      </c>
      <c r="B232" s="67" t="s">
        <v>310</v>
      </c>
      <c r="C232" s="37">
        <v>2.4</v>
      </c>
      <c r="D232" s="37">
        <v>0</v>
      </c>
      <c r="E232" s="37">
        <v>0</v>
      </c>
      <c r="F232" s="37">
        <v>0</v>
      </c>
      <c r="G232" s="37">
        <f>C232+E232-F232</f>
        <v>2.4</v>
      </c>
      <c r="H232" s="37">
        <v>0</v>
      </c>
      <c r="I232" s="37">
        <v>0</v>
      </c>
      <c r="J232" s="97">
        <v>2.4</v>
      </c>
      <c r="K232" s="38">
        <f>H232+I232+J232</f>
        <v>2.4</v>
      </c>
      <c r="L232" s="13">
        <v>0</v>
      </c>
      <c r="M232" s="3">
        <v>0</v>
      </c>
      <c r="N232" s="3">
        <v>0</v>
      </c>
      <c r="O232" s="3">
        <v>0</v>
      </c>
      <c r="P232" s="8" t="s">
        <v>68</v>
      </c>
      <c r="Q232" s="8"/>
      <c r="R232" s="58">
        <v>12</v>
      </c>
      <c r="S232" s="6"/>
      <c r="T232" s="6"/>
    </row>
    <row r="233" spans="1:20" x14ac:dyDescent="0.3">
      <c r="A233" s="6">
        <v>6</v>
      </c>
      <c r="B233" s="67" t="s">
        <v>153</v>
      </c>
      <c r="C233" s="13">
        <v>0</v>
      </c>
      <c r="D233" s="3">
        <v>0</v>
      </c>
      <c r="E233" s="3">
        <v>0</v>
      </c>
      <c r="F233" s="3">
        <v>0</v>
      </c>
      <c r="G233" s="3">
        <f t="shared" si="25"/>
        <v>0</v>
      </c>
      <c r="H233" s="3">
        <v>0</v>
      </c>
      <c r="I233" s="3">
        <v>0</v>
      </c>
      <c r="J233" s="86">
        <v>0</v>
      </c>
      <c r="K233" s="3">
        <f t="shared" si="26"/>
        <v>0</v>
      </c>
      <c r="L233" s="13">
        <v>0</v>
      </c>
      <c r="M233" s="3">
        <v>0</v>
      </c>
      <c r="N233" s="3">
        <v>0</v>
      </c>
      <c r="O233" s="3">
        <v>0</v>
      </c>
      <c r="P233" s="8" t="s">
        <v>68</v>
      </c>
      <c r="Q233" s="8"/>
      <c r="R233" s="3">
        <v>0</v>
      </c>
      <c r="S233" s="6"/>
      <c r="T233" s="6"/>
    </row>
    <row r="234" spans="1:20" x14ac:dyDescent="0.3">
      <c r="A234" s="6">
        <v>7</v>
      </c>
      <c r="B234" s="67" t="s">
        <v>154</v>
      </c>
      <c r="C234" s="37">
        <v>0</v>
      </c>
      <c r="D234" s="3">
        <v>0</v>
      </c>
      <c r="E234" s="3">
        <v>0</v>
      </c>
      <c r="F234" s="3">
        <v>0</v>
      </c>
      <c r="G234" s="38">
        <f>C234+E234-F234</f>
        <v>0</v>
      </c>
      <c r="H234" s="64">
        <v>0</v>
      </c>
      <c r="I234" s="38">
        <v>0</v>
      </c>
      <c r="J234" s="110">
        <v>0</v>
      </c>
      <c r="K234" s="3">
        <f t="shared" si="26"/>
        <v>0</v>
      </c>
      <c r="L234" s="13">
        <v>0</v>
      </c>
      <c r="M234" s="3">
        <v>0</v>
      </c>
      <c r="N234" s="3">
        <v>0</v>
      </c>
      <c r="O234" s="3">
        <v>0</v>
      </c>
      <c r="P234" s="8" t="s">
        <v>68</v>
      </c>
      <c r="Q234" s="8"/>
      <c r="R234" s="3">
        <v>0</v>
      </c>
      <c r="S234" s="6"/>
      <c r="T234" s="6"/>
    </row>
    <row r="235" spans="1:20" x14ac:dyDescent="0.3">
      <c r="A235" s="6">
        <v>8</v>
      </c>
      <c r="B235" s="67" t="s">
        <v>155</v>
      </c>
      <c r="C235" s="37">
        <v>0</v>
      </c>
      <c r="D235" s="3">
        <v>0</v>
      </c>
      <c r="E235" s="3">
        <v>0</v>
      </c>
      <c r="F235" s="3">
        <v>0</v>
      </c>
      <c r="G235" s="38">
        <f>C235+E235-F235</f>
        <v>0</v>
      </c>
      <c r="H235" s="38">
        <v>0</v>
      </c>
      <c r="I235" s="38">
        <v>0</v>
      </c>
      <c r="J235" s="110">
        <v>0</v>
      </c>
      <c r="K235" s="3">
        <f t="shared" si="26"/>
        <v>0</v>
      </c>
      <c r="L235" s="13">
        <v>0</v>
      </c>
      <c r="M235" s="3">
        <v>0</v>
      </c>
      <c r="N235" s="3">
        <v>0</v>
      </c>
      <c r="O235" s="3">
        <v>0</v>
      </c>
      <c r="P235" s="8" t="s">
        <v>68</v>
      </c>
      <c r="Q235" s="8"/>
      <c r="R235" s="3">
        <v>0</v>
      </c>
      <c r="S235" s="6"/>
      <c r="T235" s="6"/>
    </row>
    <row r="236" spans="1:20" x14ac:dyDescent="0.3">
      <c r="A236" s="6">
        <v>9</v>
      </c>
      <c r="B236" s="67" t="s">
        <v>156</v>
      </c>
      <c r="C236" s="13">
        <v>7</v>
      </c>
      <c r="D236" s="3">
        <v>0</v>
      </c>
      <c r="E236" s="3">
        <v>0</v>
      </c>
      <c r="F236" s="3">
        <v>0</v>
      </c>
      <c r="G236" s="3">
        <f>C236+E236-F236</f>
        <v>7</v>
      </c>
      <c r="H236" s="64">
        <v>0</v>
      </c>
      <c r="I236" s="3">
        <v>7</v>
      </c>
      <c r="J236" s="110">
        <v>0</v>
      </c>
      <c r="K236" s="3">
        <f t="shared" si="26"/>
        <v>7</v>
      </c>
      <c r="L236" s="3">
        <v>5250</v>
      </c>
      <c r="M236" s="3">
        <v>750</v>
      </c>
      <c r="N236" s="3">
        <v>0</v>
      </c>
      <c r="O236" s="3">
        <v>650</v>
      </c>
      <c r="P236" s="8" t="s">
        <v>68</v>
      </c>
      <c r="Q236" s="8">
        <v>40000</v>
      </c>
      <c r="R236" s="58">
        <v>5</v>
      </c>
      <c r="S236" s="6"/>
      <c r="T236" s="6"/>
    </row>
    <row r="237" spans="1:20" x14ac:dyDescent="0.3">
      <c r="A237" s="6">
        <v>10</v>
      </c>
      <c r="B237" s="67" t="s">
        <v>157</v>
      </c>
      <c r="C237" s="36">
        <v>7.7</v>
      </c>
      <c r="D237" s="3">
        <v>0</v>
      </c>
      <c r="E237" s="64">
        <v>0</v>
      </c>
      <c r="F237" s="3">
        <v>0</v>
      </c>
      <c r="G237" s="38">
        <f>C237+E237-F237</f>
        <v>7.7</v>
      </c>
      <c r="H237" s="38">
        <v>2.2000000000000002</v>
      </c>
      <c r="I237" s="3">
        <v>3</v>
      </c>
      <c r="J237" s="110">
        <v>2.5</v>
      </c>
      <c r="K237" s="64">
        <f>H237+I237+J237</f>
        <v>7.7</v>
      </c>
      <c r="L237" s="3">
        <v>2250</v>
      </c>
      <c r="M237" s="3">
        <v>750</v>
      </c>
      <c r="N237" s="3">
        <v>0</v>
      </c>
      <c r="O237" s="3">
        <v>650</v>
      </c>
      <c r="P237" s="8" t="s">
        <v>68</v>
      </c>
      <c r="Q237" s="8">
        <v>40000</v>
      </c>
      <c r="R237" s="58">
        <v>7</v>
      </c>
      <c r="S237" s="6"/>
      <c r="T237" s="6"/>
    </row>
    <row r="238" spans="1:20" x14ac:dyDescent="0.3">
      <c r="A238" s="6">
        <v>11</v>
      </c>
      <c r="B238" s="67" t="s">
        <v>158</v>
      </c>
      <c r="C238" s="36">
        <v>14.1</v>
      </c>
      <c r="D238" s="3">
        <v>0</v>
      </c>
      <c r="E238" s="38">
        <v>0</v>
      </c>
      <c r="F238" s="3">
        <v>0</v>
      </c>
      <c r="G238" s="38">
        <f>C238+E238-F238</f>
        <v>14.1</v>
      </c>
      <c r="H238" s="38">
        <v>1.7</v>
      </c>
      <c r="I238" s="3">
        <v>8</v>
      </c>
      <c r="J238" s="110">
        <v>4.4000000000000004</v>
      </c>
      <c r="K238" s="38">
        <f>H238+I238+J238</f>
        <v>14.1</v>
      </c>
      <c r="L238" s="3">
        <v>6000</v>
      </c>
      <c r="M238" s="3">
        <v>750</v>
      </c>
      <c r="N238" s="3">
        <v>0</v>
      </c>
      <c r="O238" s="3">
        <v>650</v>
      </c>
      <c r="P238" s="8" t="s">
        <v>68</v>
      </c>
      <c r="Q238" s="8">
        <v>40000</v>
      </c>
      <c r="R238" s="58">
        <v>33</v>
      </c>
      <c r="S238" s="6"/>
      <c r="T238" s="6"/>
    </row>
    <row r="239" spans="1:20" x14ac:dyDescent="0.3">
      <c r="A239" s="6"/>
      <c r="B239" s="6"/>
      <c r="C239" s="6"/>
      <c r="D239" s="6"/>
      <c r="E239" s="6"/>
      <c r="F239" s="6"/>
      <c r="G239" s="38"/>
      <c r="H239" s="6"/>
      <c r="I239" s="38"/>
      <c r="J239" s="38"/>
      <c r="K239" s="38"/>
      <c r="L239" s="13"/>
      <c r="M239" s="3"/>
      <c r="N239" s="3"/>
      <c r="O239" s="3"/>
      <c r="P239" s="6"/>
      <c r="Q239" s="6"/>
      <c r="R239" s="6"/>
      <c r="S239" s="6"/>
      <c r="T239" s="6"/>
    </row>
    <row r="240" spans="1:20" x14ac:dyDescent="0.3">
      <c r="A240" s="6"/>
      <c r="B240" s="41" t="s">
        <v>3</v>
      </c>
      <c r="C240" s="47">
        <f t="shared" ref="C240:J240" si="27">SUM(C228:C239)</f>
        <v>31.200000000000003</v>
      </c>
      <c r="D240" s="7">
        <f t="shared" si="27"/>
        <v>0</v>
      </c>
      <c r="E240" s="47">
        <f t="shared" si="27"/>
        <v>0</v>
      </c>
      <c r="F240" s="7">
        <f t="shared" si="27"/>
        <v>0</v>
      </c>
      <c r="G240" s="45">
        <f t="shared" si="27"/>
        <v>31.200000000000003</v>
      </c>
      <c r="H240" s="47">
        <f t="shared" si="27"/>
        <v>3.9000000000000004</v>
      </c>
      <c r="I240" s="45">
        <f t="shared" si="27"/>
        <v>18</v>
      </c>
      <c r="J240" s="45">
        <f t="shared" si="27"/>
        <v>9.3000000000000007</v>
      </c>
      <c r="K240" s="45">
        <f>SUM(K228:K238)</f>
        <v>31.200000000000003</v>
      </c>
      <c r="L240" s="13">
        <f>SUM(L228:L238)</f>
        <v>13500</v>
      </c>
      <c r="M240" s="3">
        <f>SUM(M228:M238)/3</f>
        <v>750</v>
      </c>
      <c r="N240" s="3">
        <f>SUM(N228:N238)</f>
        <v>0</v>
      </c>
      <c r="O240" s="3">
        <f>SUM(O228:O238)/3</f>
        <v>650</v>
      </c>
      <c r="P240" s="6"/>
      <c r="Q240" s="6">
        <v>40000</v>
      </c>
      <c r="R240" s="40">
        <f>SUM(R232:R239)</f>
        <v>57</v>
      </c>
      <c r="S240" s="63"/>
      <c r="T240" s="6"/>
    </row>
    <row r="242" spans="1:20" x14ac:dyDescent="0.3">
      <c r="A242" s="16" t="s">
        <v>46</v>
      </c>
      <c r="O242" s="419" t="str">
        <f>O199</f>
        <v>Curup Selatan , 31 Desember 2023</v>
      </c>
      <c r="P242" s="419"/>
      <c r="Q242" s="419"/>
      <c r="R242" s="419"/>
      <c r="S242" s="419"/>
    </row>
    <row r="243" spans="1:20" x14ac:dyDescent="0.3">
      <c r="O243" s="419" t="s">
        <v>2</v>
      </c>
      <c r="P243" s="419"/>
      <c r="Q243" s="419"/>
      <c r="R243" s="419"/>
      <c r="S243" s="419"/>
    </row>
    <row r="244" spans="1:20" x14ac:dyDescent="0.3">
      <c r="B244" s="82" t="s">
        <v>323</v>
      </c>
    </row>
    <row r="245" spans="1:20" x14ac:dyDescent="0.3">
      <c r="B245" s="82"/>
    </row>
    <row r="246" spans="1:20" x14ac:dyDescent="0.3">
      <c r="B246" s="82"/>
      <c r="O246" s="428" t="str">
        <f>O203</f>
        <v>YENNY, SPKP</v>
      </c>
      <c r="P246" s="428"/>
      <c r="Q246" s="428"/>
      <c r="R246" s="428"/>
      <c r="S246" s="428"/>
      <c r="T246" s="81"/>
    </row>
    <row r="247" spans="1:20" x14ac:dyDescent="0.3">
      <c r="O247" s="419" t="str">
        <f>O204</f>
        <v>NIP. 19670717 198803 2 006</v>
      </c>
      <c r="P247" s="419"/>
      <c r="Q247" s="419"/>
      <c r="R247" s="419"/>
      <c r="S247" s="419"/>
    </row>
    <row r="251" spans="1:20" x14ac:dyDescent="0.3">
      <c r="A251" s="16" t="s">
        <v>96</v>
      </c>
    </row>
    <row r="252" spans="1:20" x14ac:dyDescent="0.3">
      <c r="L252" s="17"/>
    </row>
    <row r="253" spans="1:20" x14ac:dyDescent="0.3">
      <c r="A253" s="441" t="s">
        <v>93</v>
      </c>
      <c r="B253" s="460"/>
      <c r="C253" s="460"/>
      <c r="D253" s="460"/>
      <c r="E253" s="460"/>
      <c r="F253" s="460"/>
      <c r="G253" s="460"/>
      <c r="H253" s="460"/>
      <c r="I253" s="460"/>
      <c r="J253" s="460"/>
      <c r="K253" s="460"/>
      <c r="L253" s="460"/>
      <c r="M253" s="460"/>
      <c r="N253" s="460"/>
      <c r="O253" s="460"/>
      <c r="P253" s="460"/>
      <c r="Q253" s="460"/>
      <c r="R253" s="460"/>
      <c r="S253" s="460"/>
      <c r="T253" s="447"/>
    </row>
    <row r="254" spans="1:20" x14ac:dyDescent="0.3">
      <c r="A254" s="444" t="s">
        <v>4</v>
      </c>
      <c r="B254" s="461"/>
      <c r="C254" s="461"/>
      <c r="D254" s="461"/>
      <c r="E254" s="461"/>
      <c r="F254" s="461"/>
      <c r="G254" s="461"/>
      <c r="H254" s="461"/>
      <c r="I254" s="461"/>
      <c r="J254" s="461"/>
      <c r="K254" s="461"/>
      <c r="L254" s="461"/>
      <c r="M254" s="461"/>
      <c r="N254" s="461"/>
      <c r="O254" s="461"/>
      <c r="P254" s="461"/>
      <c r="Q254" s="461"/>
      <c r="R254" s="461"/>
      <c r="S254" s="461"/>
      <c r="T254" s="445"/>
    </row>
    <row r="255" spans="1:20" ht="20.100000000000001" customHeight="1" x14ac:dyDescent="0.3">
      <c r="N255" s="18"/>
    </row>
    <row r="256" spans="1:20" ht="20.100000000000001" customHeight="1" x14ac:dyDescent="0.3">
      <c r="A256" s="19" t="s">
        <v>5</v>
      </c>
      <c r="B256" s="19"/>
      <c r="C256" s="19" t="s">
        <v>83</v>
      </c>
      <c r="D256" s="19"/>
      <c r="L256" s="20"/>
      <c r="N256" s="20"/>
      <c r="Q256" s="16" t="s">
        <v>42</v>
      </c>
      <c r="S256" s="16" t="str">
        <f>S215</f>
        <v>: 2023</v>
      </c>
    </row>
    <row r="257" spans="1:20" ht="20.100000000000001" customHeight="1" x14ac:dyDescent="0.3">
      <c r="A257" s="16" t="s">
        <v>9</v>
      </c>
      <c r="C257" s="16" t="str">
        <f>C216</f>
        <v>: CURUP SELATAN</v>
      </c>
      <c r="Q257" s="16" t="s">
        <v>43</v>
      </c>
      <c r="S257" s="16" t="s">
        <v>45</v>
      </c>
    </row>
    <row r="258" spans="1:20" ht="20.100000000000001" customHeight="1" x14ac:dyDescent="0.3">
      <c r="A258" s="16" t="s">
        <v>6</v>
      </c>
      <c r="C258" s="16" t="s">
        <v>99</v>
      </c>
      <c r="Q258" s="16" t="s">
        <v>44</v>
      </c>
      <c r="S258" s="16" t="str">
        <f>S217</f>
        <v>: IV ( Empat )</v>
      </c>
    </row>
    <row r="259" spans="1:20" x14ac:dyDescent="0.3">
      <c r="A259" s="16" t="s">
        <v>7</v>
      </c>
      <c r="C259" s="16" t="s">
        <v>41</v>
      </c>
    </row>
    <row r="261" spans="1:20" x14ac:dyDescent="0.3">
      <c r="A261" s="424" t="s">
        <v>8</v>
      </c>
      <c r="B261" s="424" t="s">
        <v>91</v>
      </c>
      <c r="C261" s="22" t="s">
        <v>10</v>
      </c>
      <c r="D261" s="433" t="s">
        <v>15</v>
      </c>
      <c r="E261" s="422"/>
      <c r="F261" s="422"/>
      <c r="G261" s="422"/>
      <c r="H261" s="422"/>
      <c r="I261" s="422"/>
      <c r="J261" s="422"/>
      <c r="K261" s="423"/>
      <c r="L261" s="431" t="s">
        <v>28</v>
      </c>
      <c r="M261" s="432"/>
      <c r="N261" s="431" t="s">
        <v>28</v>
      </c>
      <c r="O261" s="432"/>
      <c r="P261" s="23"/>
      <c r="Q261" s="387"/>
      <c r="R261" s="421" t="s">
        <v>35</v>
      </c>
      <c r="S261" s="427"/>
      <c r="T261" s="424" t="s">
        <v>39</v>
      </c>
    </row>
    <row r="262" spans="1:20" x14ac:dyDescent="0.3">
      <c r="A262" s="425"/>
      <c r="B262" s="425"/>
      <c r="C262" s="24" t="s">
        <v>11</v>
      </c>
      <c r="D262" s="421" t="s">
        <v>16</v>
      </c>
      <c r="E262" s="422"/>
      <c r="F262" s="422"/>
      <c r="G262" s="423"/>
      <c r="H262" s="433" t="s">
        <v>23</v>
      </c>
      <c r="I262" s="422"/>
      <c r="J262" s="422"/>
      <c r="K262" s="423"/>
      <c r="L262" s="434" t="s">
        <v>29</v>
      </c>
      <c r="M262" s="435"/>
      <c r="N262" s="434" t="s">
        <v>29</v>
      </c>
      <c r="O262" s="435"/>
      <c r="P262" s="25"/>
      <c r="Q262" s="26" t="s">
        <v>416</v>
      </c>
      <c r="R262" s="429" t="s">
        <v>36</v>
      </c>
      <c r="S262" s="430"/>
      <c r="T262" s="425"/>
    </row>
    <row r="263" spans="1:20" x14ac:dyDescent="0.3">
      <c r="A263" s="425"/>
      <c r="B263" s="425"/>
      <c r="C263" s="26" t="s">
        <v>12</v>
      </c>
      <c r="D263" s="23"/>
      <c r="E263" s="27"/>
      <c r="F263" s="23"/>
      <c r="G263" s="23"/>
      <c r="H263" s="23"/>
      <c r="I263" s="23"/>
      <c r="J263" s="23"/>
      <c r="K263" s="23"/>
      <c r="L263" s="421" t="s">
        <v>30</v>
      </c>
      <c r="M263" s="427"/>
      <c r="N263" s="421" t="s">
        <v>30</v>
      </c>
      <c r="O263" s="427"/>
      <c r="P263" s="24" t="s">
        <v>34</v>
      </c>
      <c r="Q263" s="24" t="s">
        <v>417</v>
      </c>
      <c r="R263" s="22"/>
      <c r="S263" s="22"/>
      <c r="T263" s="425"/>
    </row>
    <row r="264" spans="1:20" x14ac:dyDescent="0.3">
      <c r="A264" s="425"/>
      <c r="B264" s="425"/>
      <c r="C264" s="26" t="s">
        <v>13</v>
      </c>
      <c r="D264" s="24" t="s">
        <v>17</v>
      </c>
      <c r="E264" s="28" t="s">
        <v>17</v>
      </c>
      <c r="F264" s="24" t="s">
        <v>20</v>
      </c>
      <c r="G264" s="24" t="s">
        <v>22</v>
      </c>
      <c r="H264" s="24" t="s">
        <v>24</v>
      </c>
      <c r="I264" s="24" t="s">
        <v>25</v>
      </c>
      <c r="J264" s="24" t="s">
        <v>26</v>
      </c>
      <c r="K264" s="24" t="s">
        <v>22</v>
      </c>
      <c r="L264" s="429" t="s">
        <v>14</v>
      </c>
      <c r="M264" s="430"/>
      <c r="N264" s="429" t="s">
        <v>33</v>
      </c>
      <c r="O264" s="430"/>
      <c r="P264" s="24" t="s">
        <v>28</v>
      </c>
      <c r="Q264" s="24" t="s">
        <v>418</v>
      </c>
      <c r="R264" s="24" t="s">
        <v>37</v>
      </c>
      <c r="S264" s="24" t="s">
        <v>38</v>
      </c>
      <c r="T264" s="425"/>
    </row>
    <row r="265" spans="1:20" x14ac:dyDescent="0.3">
      <c r="A265" s="425"/>
      <c r="B265" s="425"/>
      <c r="C265" s="26" t="s">
        <v>14</v>
      </c>
      <c r="D265" s="24" t="s">
        <v>18</v>
      </c>
      <c r="E265" s="28" t="s">
        <v>19</v>
      </c>
      <c r="F265" s="24" t="s">
        <v>21</v>
      </c>
      <c r="G265" s="24"/>
      <c r="H265" s="24"/>
      <c r="I265" s="24"/>
      <c r="J265" s="24" t="s">
        <v>27</v>
      </c>
      <c r="K265" s="24"/>
      <c r="L265" s="22" t="s">
        <v>22</v>
      </c>
      <c r="M265" s="22" t="s">
        <v>31</v>
      </c>
      <c r="N265" s="22" t="s">
        <v>22</v>
      </c>
      <c r="O265" s="22" t="s">
        <v>31</v>
      </c>
      <c r="P265" s="25"/>
      <c r="Q265" s="25"/>
      <c r="R265" s="25"/>
      <c r="S265" s="25"/>
      <c r="T265" s="425"/>
    </row>
    <row r="266" spans="1:20" x14ac:dyDescent="0.3">
      <c r="A266" s="426"/>
      <c r="B266" s="426"/>
      <c r="C266" s="29"/>
      <c r="D266" s="30"/>
      <c r="E266" s="31"/>
      <c r="F266" s="30"/>
      <c r="G266" s="30"/>
      <c r="H266" s="30"/>
      <c r="I266" s="30"/>
      <c r="J266" s="30"/>
      <c r="K266" s="30"/>
      <c r="L266" s="32" t="s">
        <v>29</v>
      </c>
      <c r="M266" s="33" t="s">
        <v>32</v>
      </c>
      <c r="N266" s="32" t="s">
        <v>29</v>
      </c>
      <c r="O266" s="33" t="s">
        <v>32</v>
      </c>
      <c r="P266" s="30"/>
      <c r="Q266" s="30"/>
      <c r="R266" s="30"/>
      <c r="S266" s="30"/>
      <c r="T266" s="426"/>
    </row>
    <row r="267" spans="1:20" x14ac:dyDescent="0.3">
      <c r="A267" s="8">
        <v>1</v>
      </c>
      <c r="B267" s="8">
        <v>2</v>
      </c>
      <c r="C267" s="8">
        <v>3</v>
      </c>
      <c r="D267" s="8">
        <v>4</v>
      </c>
      <c r="E267" s="8">
        <v>5</v>
      </c>
      <c r="F267" s="8">
        <v>6</v>
      </c>
      <c r="G267" s="8" t="s">
        <v>0</v>
      </c>
      <c r="H267" s="8">
        <v>8</v>
      </c>
      <c r="I267" s="8">
        <v>9</v>
      </c>
      <c r="J267" s="8">
        <v>10</v>
      </c>
      <c r="K267" s="8" t="s">
        <v>1</v>
      </c>
      <c r="L267" s="8">
        <v>12</v>
      </c>
      <c r="M267" s="8">
        <v>13</v>
      </c>
      <c r="N267" s="8">
        <v>14</v>
      </c>
      <c r="O267" s="8">
        <v>15</v>
      </c>
      <c r="P267" s="8">
        <v>16</v>
      </c>
      <c r="Q267" s="8"/>
      <c r="R267" s="8">
        <v>17</v>
      </c>
      <c r="S267" s="8">
        <v>18</v>
      </c>
      <c r="T267" s="8">
        <v>19</v>
      </c>
    </row>
    <row r="268" spans="1:20" ht="19.5" customHeight="1" x14ac:dyDescent="0.3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7"/>
      <c r="P268" s="6"/>
      <c r="Q268" s="6"/>
      <c r="R268" s="6"/>
      <c r="S268" s="6"/>
      <c r="T268" s="6"/>
    </row>
    <row r="269" spans="1:20" x14ac:dyDescent="0.3">
      <c r="A269" s="6">
        <v>1</v>
      </c>
      <c r="B269" s="273" t="s">
        <v>148</v>
      </c>
      <c r="C269" s="13">
        <v>0</v>
      </c>
      <c r="D269" s="3">
        <v>0</v>
      </c>
      <c r="E269" s="38">
        <v>0</v>
      </c>
      <c r="F269" s="3">
        <v>0</v>
      </c>
      <c r="G269" s="38">
        <f t="shared" ref="G269:G274" si="28">C269+E269-F269</f>
        <v>0</v>
      </c>
      <c r="H269" s="3">
        <v>0</v>
      </c>
      <c r="I269" s="64">
        <v>0</v>
      </c>
      <c r="J269" s="86">
        <v>0</v>
      </c>
      <c r="K269" s="3">
        <f>H269+I269+J269</f>
        <v>0</v>
      </c>
      <c r="L269" s="3">
        <v>0</v>
      </c>
      <c r="M269" s="3">
        <v>0</v>
      </c>
      <c r="N269" s="3">
        <v>0</v>
      </c>
      <c r="O269" s="3">
        <f>M269</f>
        <v>0</v>
      </c>
      <c r="P269" s="8" t="s">
        <v>70</v>
      </c>
      <c r="Q269" s="8"/>
      <c r="R269" s="3">
        <v>0</v>
      </c>
      <c r="S269" s="6"/>
      <c r="T269" s="6"/>
    </row>
    <row r="270" spans="1:20" x14ac:dyDescent="0.3">
      <c r="A270" s="6">
        <v>2</v>
      </c>
      <c r="B270" s="273" t="s">
        <v>149</v>
      </c>
      <c r="C270" s="13">
        <v>0</v>
      </c>
      <c r="D270" s="3">
        <v>0</v>
      </c>
      <c r="E270" s="3">
        <v>0</v>
      </c>
      <c r="F270" s="3">
        <v>0</v>
      </c>
      <c r="G270" s="3">
        <f t="shared" si="28"/>
        <v>0</v>
      </c>
      <c r="H270" s="64">
        <v>0</v>
      </c>
      <c r="I270" s="64">
        <v>0</v>
      </c>
      <c r="J270" s="86">
        <v>0</v>
      </c>
      <c r="K270" s="3">
        <f t="shared" ref="K270:K277" si="29">H270+I270+J270</f>
        <v>0</v>
      </c>
      <c r="L270" s="3">
        <v>0</v>
      </c>
      <c r="M270" s="3">
        <v>0</v>
      </c>
      <c r="N270" s="3">
        <v>0</v>
      </c>
      <c r="O270" s="3">
        <f>M270</f>
        <v>0</v>
      </c>
      <c r="P270" s="8" t="s">
        <v>70</v>
      </c>
      <c r="Q270" s="8"/>
      <c r="R270" s="3">
        <v>0</v>
      </c>
      <c r="S270" s="6"/>
      <c r="T270" s="6"/>
    </row>
    <row r="271" spans="1:20" x14ac:dyDescent="0.3">
      <c r="A271" s="6">
        <v>3</v>
      </c>
      <c r="B271" s="273" t="s">
        <v>150</v>
      </c>
      <c r="C271" s="13">
        <v>0</v>
      </c>
      <c r="D271" s="3">
        <v>0</v>
      </c>
      <c r="E271" s="3">
        <v>0</v>
      </c>
      <c r="F271" s="3">
        <v>0</v>
      </c>
      <c r="G271" s="3">
        <f t="shared" si="28"/>
        <v>0</v>
      </c>
      <c r="H271" s="3">
        <v>0</v>
      </c>
      <c r="I271" s="64">
        <v>0</v>
      </c>
      <c r="J271" s="86">
        <v>0</v>
      </c>
      <c r="K271" s="3">
        <f t="shared" si="29"/>
        <v>0</v>
      </c>
      <c r="L271" s="3">
        <v>0</v>
      </c>
      <c r="M271" s="3">
        <v>0</v>
      </c>
      <c r="N271" s="3">
        <v>0</v>
      </c>
      <c r="O271" s="3">
        <f>M271</f>
        <v>0</v>
      </c>
      <c r="P271" s="8" t="s">
        <v>70</v>
      </c>
      <c r="Q271" s="8"/>
      <c r="R271" s="3">
        <v>0</v>
      </c>
      <c r="S271" s="6"/>
      <c r="T271" s="6"/>
    </row>
    <row r="272" spans="1:20" x14ac:dyDescent="0.3">
      <c r="A272" s="6">
        <v>4</v>
      </c>
      <c r="B272" s="273" t="s">
        <v>151</v>
      </c>
      <c r="C272" s="36">
        <v>0</v>
      </c>
      <c r="D272" s="3">
        <v>0</v>
      </c>
      <c r="E272" s="3">
        <v>0</v>
      </c>
      <c r="F272" s="3">
        <v>0</v>
      </c>
      <c r="G272" s="3">
        <f t="shared" si="28"/>
        <v>0</v>
      </c>
      <c r="H272" s="3">
        <v>0</v>
      </c>
      <c r="I272" s="64">
        <v>0</v>
      </c>
      <c r="J272" s="86">
        <v>0</v>
      </c>
      <c r="K272" s="3">
        <f t="shared" si="29"/>
        <v>0</v>
      </c>
      <c r="L272" s="3">
        <v>0</v>
      </c>
      <c r="M272" s="3">
        <v>0</v>
      </c>
      <c r="N272" s="3">
        <v>0</v>
      </c>
      <c r="O272" s="3">
        <f>M272</f>
        <v>0</v>
      </c>
      <c r="P272" s="8" t="s">
        <v>70</v>
      </c>
      <c r="Q272" s="8"/>
      <c r="R272" s="3">
        <v>0</v>
      </c>
      <c r="S272" s="6"/>
      <c r="T272" s="6"/>
    </row>
    <row r="273" spans="1:20" x14ac:dyDescent="0.3">
      <c r="A273" s="6">
        <v>5</v>
      </c>
      <c r="B273" s="67" t="s">
        <v>310</v>
      </c>
      <c r="C273" s="13">
        <v>3</v>
      </c>
      <c r="D273" s="3">
        <v>0</v>
      </c>
      <c r="E273" s="3">
        <v>0</v>
      </c>
      <c r="F273" s="13">
        <v>0</v>
      </c>
      <c r="G273" s="13">
        <f>C273+E273-E273</f>
        <v>3</v>
      </c>
      <c r="H273" s="13">
        <v>1</v>
      </c>
      <c r="I273" s="13">
        <v>2</v>
      </c>
      <c r="J273" s="3">
        <v>0</v>
      </c>
      <c r="K273" s="3">
        <f t="shared" si="29"/>
        <v>3</v>
      </c>
      <c r="L273" s="58">
        <v>3600</v>
      </c>
      <c r="M273" s="58">
        <v>1800</v>
      </c>
      <c r="N273" s="274">
        <f t="shared" ref="N273:N279" si="30">I273*O273</f>
        <v>3600</v>
      </c>
      <c r="O273" s="3">
        <v>1800</v>
      </c>
      <c r="P273" s="8" t="s">
        <v>70</v>
      </c>
      <c r="Q273" s="8">
        <v>17000</v>
      </c>
      <c r="R273" s="58">
        <v>9</v>
      </c>
      <c r="S273" s="6"/>
      <c r="T273" s="6"/>
    </row>
    <row r="274" spans="1:20" x14ac:dyDescent="0.3">
      <c r="A274" s="6">
        <v>6</v>
      </c>
      <c r="B274" s="67" t="s">
        <v>153</v>
      </c>
      <c r="C274" s="13">
        <v>0</v>
      </c>
      <c r="D274" s="3">
        <v>0</v>
      </c>
      <c r="E274" s="3">
        <v>0</v>
      </c>
      <c r="F274" s="3">
        <v>0</v>
      </c>
      <c r="G274" s="3">
        <f t="shared" si="28"/>
        <v>0</v>
      </c>
      <c r="H274" s="3">
        <v>0</v>
      </c>
      <c r="I274" s="3">
        <v>0</v>
      </c>
      <c r="J274" s="86">
        <v>0</v>
      </c>
      <c r="K274" s="3">
        <f t="shared" si="29"/>
        <v>0</v>
      </c>
      <c r="L274" s="58">
        <f>I274*M274</f>
        <v>0</v>
      </c>
      <c r="M274" s="3">
        <v>0</v>
      </c>
      <c r="N274" s="274">
        <f t="shared" si="30"/>
        <v>0</v>
      </c>
      <c r="O274" s="3">
        <v>0</v>
      </c>
      <c r="P274" s="8" t="s">
        <v>70</v>
      </c>
      <c r="Q274" s="8"/>
      <c r="R274" s="3">
        <v>0</v>
      </c>
      <c r="S274" s="6"/>
      <c r="T274" s="6"/>
    </row>
    <row r="275" spans="1:20" x14ac:dyDescent="0.3">
      <c r="A275" s="6">
        <v>7</v>
      </c>
      <c r="B275" s="67" t="s">
        <v>154</v>
      </c>
      <c r="C275" s="13">
        <v>0</v>
      </c>
      <c r="D275" s="3">
        <v>0</v>
      </c>
      <c r="E275" s="3">
        <v>0</v>
      </c>
      <c r="F275" s="3">
        <v>0</v>
      </c>
      <c r="G275" s="38">
        <f>C275+E275-F275</f>
        <v>0</v>
      </c>
      <c r="H275" s="64">
        <v>0</v>
      </c>
      <c r="I275" s="38">
        <v>0</v>
      </c>
      <c r="J275" s="110">
        <v>0</v>
      </c>
      <c r="K275" s="3">
        <f t="shared" si="29"/>
        <v>0</v>
      </c>
      <c r="L275" s="58">
        <f>I275*M275</f>
        <v>0</v>
      </c>
      <c r="M275" s="3">
        <v>0</v>
      </c>
      <c r="N275" s="274">
        <f t="shared" si="30"/>
        <v>0</v>
      </c>
      <c r="O275" s="3">
        <v>0</v>
      </c>
      <c r="P275" s="8" t="s">
        <v>70</v>
      </c>
      <c r="Q275" s="8"/>
      <c r="R275" s="3">
        <v>0</v>
      </c>
      <c r="S275" s="6"/>
      <c r="T275" s="6"/>
    </row>
    <row r="276" spans="1:20" x14ac:dyDescent="0.3">
      <c r="A276" s="6">
        <v>8</v>
      </c>
      <c r="B276" s="67" t="s">
        <v>155</v>
      </c>
      <c r="C276" s="13">
        <v>4</v>
      </c>
      <c r="D276" s="3">
        <v>0</v>
      </c>
      <c r="E276" s="3">
        <v>0</v>
      </c>
      <c r="F276" s="3">
        <v>0</v>
      </c>
      <c r="G276" s="3">
        <f>C276+E276-F276</f>
        <v>4</v>
      </c>
      <c r="H276" s="3">
        <v>1</v>
      </c>
      <c r="I276" s="3">
        <v>2</v>
      </c>
      <c r="J276" s="68">
        <v>1</v>
      </c>
      <c r="K276" s="3">
        <f t="shared" si="29"/>
        <v>4</v>
      </c>
      <c r="L276" s="58">
        <v>4000</v>
      </c>
      <c r="M276" s="58">
        <v>2000</v>
      </c>
      <c r="N276" s="274">
        <f t="shared" si="30"/>
        <v>4000</v>
      </c>
      <c r="O276" s="3">
        <v>2000</v>
      </c>
      <c r="P276" s="8" t="s">
        <v>70</v>
      </c>
      <c r="Q276" s="8">
        <v>17000</v>
      </c>
      <c r="R276" s="58">
        <v>6</v>
      </c>
      <c r="S276" s="6"/>
      <c r="T276" s="6"/>
    </row>
    <row r="277" spans="1:20" x14ac:dyDescent="0.3">
      <c r="A277" s="6">
        <v>9</v>
      </c>
      <c r="B277" s="67" t="s">
        <v>156</v>
      </c>
      <c r="C277" s="36">
        <v>5.2</v>
      </c>
      <c r="D277" s="3">
        <v>0</v>
      </c>
      <c r="E277" s="64">
        <v>0</v>
      </c>
      <c r="F277" s="3">
        <v>0</v>
      </c>
      <c r="G277" s="38">
        <f>C277+E277-F277</f>
        <v>5.2</v>
      </c>
      <c r="H277" s="38">
        <v>2.2000000000000002</v>
      </c>
      <c r="I277" s="3">
        <v>3</v>
      </c>
      <c r="J277" s="110">
        <v>0</v>
      </c>
      <c r="K277" s="64">
        <f t="shared" si="29"/>
        <v>5.2</v>
      </c>
      <c r="L277" s="58">
        <v>6000</v>
      </c>
      <c r="M277" s="58">
        <v>2000</v>
      </c>
      <c r="N277" s="274">
        <f t="shared" si="30"/>
        <v>6000</v>
      </c>
      <c r="O277" s="3">
        <v>2000</v>
      </c>
      <c r="P277" s="8" t="s">
        <v>70</v>
      </c>
      <c r="Q277" s="8">
        <v>17000</v>
      </c>
      <c r="R277" s="58">
        <v>12</v>
      </c>
      <c r="S277" s="6"/>
      <c r="T277" s="6"/>
    </row>
    <row r="278" spans="1:20" x14ac:dyDescent="0.3">
      <c r="A278" s="6">
        <v>10</v>
      </c>
      <c r="B278" s="67" t="s">
        <v>157</v>
      </c>
      <c r="C278" s="13">
        <v>9</v>
      </c>
      <c r="D278" s="3">
        <v>0</v>
      </c>
      <c r="E278" s="3">
        <v>0</v>
      </c>
      <c r="F278" s="3">
        <v>0</v>
      </c>
      <c r="G278" s="3">
        <f>C278+E278-F278</f>
        <v>9</v>
      </c>
      <c r="H278" s="3">
        <v>1</v>
      </c>
      <c r="I278" s="3">
        <v>5</v>
      </c>
      <c r="J278" s="68">
        <v>3</v>
      </c>
      <c r="K278" s="3">
        <f>H278+I278+J278</f>
        <v>9</v>
      </c>
      <c r="L278" s="58">
        <v>11500</v>
      </c>
      <c r="M278" s="58">
        <v>2300</v>
      </c>
      <c r="N278" s="274">
        <f t="shared" si="30"/>
        <v>11500</v>
      </c>
      <c r="O278" s="3">
        <v>2300</v>
      </c>
      <c r="P278" s="8" t="s">
        <v>70</v>
      </c>
      <c r="Q278" s="8">
        <v>17000</v>
      </c>
      <c r="R278" s="58">
        <v>38</v>
      </c>
      <c r="S278" s="6"/>
      <c r="T278" s="6"/>
    </row>
    <row r="279" spans="1:20" x14ac:dyDescent="0.3">
      <c r="A279" s="6">
        <v>11</v>
      </c>
      <c r="B279" s="67" t="s">
        <v>158</v>
      </c>
      <c r="C279" s="13">
        <v>7</v>
      </c>
      <c r="D279" s="3">
        <v>0</v>
      </c>
      <c r="E279" s="3">
        <v>0</v>
      </c>
      <c r="F279" s="3">
        <v>0</v>
      </c>
      <c r="G279" s="3">
        <f>C279+E279-F279</f>
        <v>7</v>
      </c>
      <c r="H279" s="3">
        <v>2</v>
      </c>
      <c r="I279" s="3">
        <v>4</v>
      </c>
      <c r="J279" s="68">
        <v>1</v>
      </c>
      <c r="K279" s="3">
        <f>H279+I279+J279</f>
        <v>7</v>
      </c>
      <c r="L279" s="58">
        <v>8800</v>
      </c>
      <c r="M279" s="58">
        <v>2200</v>
      </c>
      <c r="N279" s="274">
        <f t="shared" si="30"/>
        <v>9200</v>
      </c>
      <c r="O279" s="3">
        <v>2300</v>
      </c>
      <c r="P279" s="8" t="s">
        <v>70</v>
      </c>
      <c r="Q279" s="8">
        <v>17000</v>
      </c>
      <c r="R279" s="58">
        <v>24</v>
      </c>
      <c r="S279" s="6"/>
      <c r="T279" s="6"/>
    </row>
    <row r="280" spans="1:20" x14ac:dyDescent="0.3">
      <c r="A280" s="6"/>
      <c r="B280" s="6"/>
      <c r="C280" s="6"/>
      <c r="D280" s="6"/>
      <c r="E280" s="6"/>
      <c r="F280" s="6"/>
      <c r="G280" s="38"/>
      <c r="H280" s="6"/>
      <c r="I280" s="38"/>
      <c r="J280" s="38"/>
      <c r="K280" s="3"/>
      <c r="L280" s="6"/>
      <c r="M280" s="6"/>
      <c r="N280" s="6"/>
      <c r="O280" s="3">
        <f>M280</f>
        <v>0</v>
      </c>
      <c r="P280" s="6"/>
      <c r="Q280" s="6"/>
      <c r="R280" s="6"/>
      <c r="S280" s="6"/>
      <c r="T280" s="6"/>
    </row>
    <row r="281" spans="1:20" x14ac:dyDescent="0.3">
      <c r="A281" s="6"/>
      <c r="B281" s="41" t="s">
        <v>3</v>
      </c>
      <c r="C281" s="47">
        <f t="shared" ref="C281:H281" si="31">SUM(C269:C280)</f>
        <v>28.2</v>
      </c>
      <c r="D281" s="7">
        <f t="shared" si="31"/>
        <v>0</v>
      </c>
      <c r="E281" s="47">
        <f t="shared" si="31"/>
        <v>0</v>
      </c>
      <c r="F281" s="7">
        <f t="shared" si="31"/>
        <v>0</v>
      </c>
      <c r="G281" s="45">
        <f>SUM(G269:G280)</f>
        <v>28.2</v>
      </c>
      <c r="H281" s="47">
        <f t="shared" si="31"/>
        <v>7.2</v>
      </c>
      <c r="I281" s="44">
        <f>SUM(I273:I280)</f>
        <v>16</v>
      </c>
      <c r="J281" s="44">
        <f>SUM(J269:J280)</f>
        <v>5</v>
      </c>
      <c r="K281" s="38">
        <f>SUM(K269:K280)</f>
        <v>28.2</v>
      </c>
      <c r="L281" s="7">
        <f>SUM(L273:L280)</f>
        <v>33900</v>
      </c>
      <c r="M281" s="58">
        <f>SUM(M269:M279)/5</f>
        <v>2060</v>
      </c>
      <c r="N281" s="7">
        <f>SUM(N273:N280)</f>
        <v>34300</v>
      </c>
      <c r="O281" s="3">
        <f>SUM(O269:O280)/5</f>
        <v>2080</v>
      </c>
      <c r="P281" s="8" t="s">
        <v>70</v>
      </c>
      <c r="Q281" s="8">
        <v>17000</v>
      </c>
      <c r="R281" s="40">
        <f>SUM(R273:R280)</f>
        <v>89</v>
      </c>
      <c r="S281" s="63"/>
      <c r="T281" s="6"/>
    </row>
    <row r="283" spans="1:20" x14ac:dyDescent="0.3">
      <c r="A283" s="16" t="s">
        <v>279</v>
      </c>
      <c r="O283" s="419" t="str">
        <f>O242</f>
        <v>Curup Selatan , 31 Desember 2023</v>
      </c>
      <c r="P283" s="419"/>
      <c r="Q283" s="419"/>
      <c r="R283" s="419"/>
      <c r="S283" s="419"/>
    </row>
    <row r="284" spans="1:20" x14ac:dyDescent="0.3">
      <c r="O284" s="419" t="s">
        <v>2</v>
      </c>
      <c r="P284" s="419"/>
      <c r="Q284" s="419"/>
      <c r="R284" s="419"/>
      <c r="S284" s="419"/>
    </row>
    <row r="285" spans="1:20" x14ac:dyDescent="0.3">
      <c r="A285" s="52"/>
      <c r="B285" s="53"/>
    </row>
    <row r="286" spans="1:20" x14ac:dyDescent="0.3">
      <c r="A286" s="52"/>
      <c r="B286" s="53"/>
    </row>
    <row r="287" spans="1:20" x14ac:dyDescent="0.3">
      <c r="A287" s="52"/>
      <c r="B287" s="53"/>
      <c r="O287" s="428" t="str">
        <f>O246</f>
        <v>YENNY, SPKP</v>
      </c>
      <c r="P287" s="428"/>
      <c r="Q287" s="428"/>
      <c r="R287" s="428"/>
      <c r="S287" s="428"/>
      <c r="T287" s="81"/>
    </row>
    <row r="288" spans="1:20" x14ac:dyDescent="0.3">
      <c r="O288" s="419" t="str">
        <f>O247</f>
        <v>NIP. 19670717 198803 2 006</v>
      </c>
      <c r="P288" s="419"/>
      <c r="Q288" s="419"/>
      <c r="R288" s="419"/>
      <c r="S288" s="419"/>
    </row>
    <row r="293" spans="1:20" x14ac:dyDescent="0.3">
      <c r="A293" s="16" t="s">
        <v>96</v>
      </c>
    </row>
    <row r="294" spans="1:20" x14ac:dyDescent="0.3">
      <c r="L294" s="17"/>
    </row>
    <row r="295" spans="1:20" x14ac:dyDescent="0.3">
      <c r="A295" s="441" t="s">
        <v>93</v>
      </c>
      <c r="B295" s="460"/>
      <c r="C295" s="460"/>
      <c r="D295" s="460"/>
      <c r="E295" s="460"/>
      <c r="F295" s="460"/>
      <c r="G295" s="460"/>
      <c r="H295" s="460"/>
      <c r="I295" s="460"/>
      <c r="J295" s="460"/>
      <c r="K295" s="460"/>
      <c r="L295" s="460"/>
      <c r="M295" s="460"/>
      <c r="N295" s="460"/>
      <c r="O295" s="460"/>
      <c r="P295" s="460"/>
      <c r="Q295" s="460"/>
      <c r="R295" s="460"/>
      <c r="S295" s="460"/>
      <c r="T295" s="447"/>
    </row>
    <row r="296" spans="1:20" x14ac:dyDescent="0.3">
      <c r="A296" s="444" t="s">
        <v>4</v>
      </c>
      <c r="B296" s="461"/>
      <c r="C296" s="461"/>
      <c r="D296" s="461"/>
      <c r="E296" s="461"/>
      <c r="F296" s="461"/>
      <c r="G296" s="461"/>
      <c r="H296" s="461"/>
      <c r="I296" s="461"/>
      <c r="J296" s="461"/>
      <c r="K296" s="461"/>
      <c r="L296" s="461"/>
      <c r="M296" s="461"/>
      <c r="N296" s="461"/>
      <c r="O296" s="461"/>
      <c r="P296" s="461"/>
      <c r="Q296" s="461"/>
      <c r="R296" s="461"/>
      <c r="S296" s="461"/>
      <c r="T296" s="445"/>
    </row>
    <row r="297" spans="1:20" ht="20.100000000000001" customHeight="1" x14ac:dyDescent="0.3">
      <c r="N297" s="18"/>
    </row>
    <row r="298" spans="1:20" ht="20.100000000000001" customHeight="1" x14ac:dyDescent="0.3">
      <c r="A298" s="19" t="s">
        <v>5</v>
      </c>
      <c r="B298" s="19"/>
      <c r="C298" s="19" t="s">
        <v>85</v>
      </c>
      <c r="D298" s="19"/>
      <c r="L298" s="20"/>
      <c r="N298" s="20"/>
      <c r="Q298" s="16" t="s">
        <v>42</v>
      </c>
      <c r="S298" s="16" t="str">
        <f>S256</f>
        <v>: 2023</v>
      </c>
    </row>
    <row r="299" spans="1:20" ht="20.100000000000001" customHeight="1" x14ac:dyDescent="0.3">
      <c r="A299" s="16" t="s">
        <v>9</v>
      </c>
      <c r="C299" s="16" t="str">
        <f>C257</f>
        <v>: CURUP SELATAN</v>
      </c>
      <c r="Q299" s="16" t="s">
        <v>43</v>
      </c>
      <c r="S299" s="16" t="s">
        <v>45</v>
      </c>
    </row>
    <row r="300" spans="1:20" ht="20.100000000000001" customHeight="1" x14ac:dyDescent="0.3">
      <c r="A300" s="16" t="s">
        <v>6</v>
      </c>
      <c r="C300" s="16" t="s">
        <v>99</v>
      </c>
      <c r="Q300" s="16" t="s">
        <v>44</v>
      </c>
      <c r="S300" s="16" t="str">
        <f>S258</f>
        <v>: IV ( Empat )</v>
      </c>
    </row>
    <row r="301" spans="1:20" x14ac:dyDescent="0.3">
      <c r="A301" s="16" t="s">
        <v>7</v>
      </c>
      <c r="C301" s="16" t="s">
        <v>41</v>
      </c>
    </row>
    <row r="303" spans="1:20" x14ac:dyDescent="0.3">
      <c r="A303" s="424" t="s">
        <v>8</v>
      </c>
      <c r="B303" s="424" t="s">
        <v>91</v>
      </c>
      <c r="C303" s="22" t="s">
        <v>10</v>
      </c>
      <c r="D303" s="433" t="s">
        <v>15</v>
      </c>
      <c r="E303" s="422"/>
      <c r="F303" s="422"/>
      <c r="G303" s="422"/>
      <c r="H303" s="422"/>
      <c r="I303" s="422"/>
      <c r="J303" s="422"/>
      <c r="K303" s="423"/>
      <c r="L303" s="431" t="s">
        <v>28</v>
      </c>
      <c r="M303" s="432"/>
      <c r="N303" s="431" t="s">
        <v>28</v>
      </c>
      <c r="O303" s="432"/>
      <c r="P303" s="23"/>
      <c r="Q303" s="387"/>
      <c r="R303" s="421" t="s">
        <v>35</v>
      </c>
      <c r="S303" s="427"/>
      <c r="T303" s="424" t="s">
        <v>39</v>
      </c>
    </row>
    <row r="304" spans="1:20" x14ac:dyDescent="0.3">
      <c r="A304" s="425"/>
      <c r="B304" s="425"/>
      <c r="C304" s="24" t="s">
        <v>11</v>
      </c>
      <c r="D304" s="421" t="s">
        <v>16</v>
      </c>
      <c r="E304" s="422"/>
      <c r="F304" s="422"/>
      <c r="G304" s="423"/>
      <c r="H304" s="433" t="s">
        <v>23</v>
      </c>
      <c r="I304" s="422"/>
      <c r="J304" s="422"/>
      <c r="K304" s="423"/>
      <c r="L304" s="434" t="s">
        <v>29</v>
      </c>
      <c r="M304" s="435"/>
      <c r="N304" s="434" t="s">
        <v>29</v>
      </c>
      <c r="O304" s="435"/>
      <c r="P304" s="25"/>
      <c r="Q304" s="26" t="s">
        <v>416</v>
      </c>
      <c r="R304" s="429" t="s">
        <v>36</v>
      </c>
      <c r="S304" s="430"/>
      <c r="T304" s="425"/>
    </row>
    <row r="305" spans="1:20" x14ac:dyDescent="0.3">
      <c r="A305" s="425"/>
      <c r="B305" s="425"/>
      <c r="C305" s="26" t="s">
        <v>12</v>
      </c>
      <c r="D305" s="23"/>
      <c r="E305" s="27"/>
      <c r="F305" s="23"/>
      <c r="G305" s="23"/>
      <c r="H305" s="23"/>
      <c r="I305" s="23"/>
      <c r="J305" s="23"/>
      <c r="K305" s="23"/>
      <c r="L305" s="421" t="s">
        <v>30</v>
      </c>
      <c r="M305" s="427"/>
      <c r="N305" s="421" t="s">
        <v>30</v>
      </c>
      <c r="O305" s="427"/>
      <c r="P305" s="24" t="s">
        <v>34</v>
      </c>
      <c r="Q305" s="24" t="s">
        <v>417</v>
      </c>
      <c r="R305" s="22"/>
      <c r="S305" s="22"/>
      <c r="T305" s="425"/>
    </row>
    <row r="306" spans="1:20" x14ac:dyDescent="0.3">
      <c r="A306" s="425"/>
      <c r="B306" s="425"/>
      <c r="C306" s="26" t="s">
        <v>13</v>
      </c>
      <c r="D306" s="24" t="s">
        <v>17</v>
      </c>
      <c r="E306" s="28" t="s">
        <v>17</v>
      </c>
      <c r="F306" s="24" t="s">
        <v>20</v>
      </c>
      <c r="G306" s="24" t="s">
        <v>22</v>
      </c>
      <c r="H306" s="24" t="s">
        <v>24</v>
      </c>
      <c r="I306" s="24" t="s">
        <v>25</v>
      </c>
      <c r="J306" s="24" t="s">
        <v>26</v>
      </c>
      <c r="K306" s="24" t="s">
        <v>22</v>
      </c>
      <c r="L306" s="429" t="s">
        <v>14</v>
      </c>
      <c r="M306" s="430"/>
      <c r="N306" s="429" t="s">
        <v>33</v>
      </c>
      <c r="O306" s="430"/>
      <c r="P306" s="24" t="s">
        <v>28</v>
      </c>
      <c r="Q306" s="24" t="s">
        <v>418</v>
      </c>
      <c r="R306" s="24" t="s">
        <v>37</v>
      </c>
      <c r="S306" s="24" t="s">
        <v>38</v>
      </c>
      <c r="T306" s="425"/>
    </row>
    <row r="307" spans="1:20" x14ac:dyDescent="0.3">
      <c r="A307" s="425"/>
      <c r="B307" s="425"/>
      <c r="C307" s="26" t="s">
        <v>14</v>
      </c>
      <c r="D307" s="24" t="s">
        <v>18</v>
      </c>
      <c r="E307" s="28" t="s">
        <v>19</v>
      </c>
      <c r="F307" s="24" t="s">
        <v>21</v>
      </c>
      <c r="G307" s="24"/>
      <c r="H307" s="24"/>
      <c r="I307" s="24"/>
      <c r="J307" s="24" t="s">
        <v>27</v>
      </c>
      <c r="K307" s="24"/>
      <c r="L307" s="22" t="s">
        <v>22</v>
      </c>
      <c r="M307" s="22" t="s">
        <v>31</v>
      </c>
      <c r="N307" s="22" t="s">
        <v>22</v>
      </c>
      <c r="O307" s="22" t="s">
        <v>31</v>
      </c>
      <c r="P307" s="25"/>
      <c r="Q307" s="25"/>
      <c r="R307" s="25"/>
      <c r="S307" s="25"/>
      <c r="T307" s="425"/>
    </row>
    <row r="308" spans="1:20" x14ac:dyDescent="0.3">
      <c r="A308" s="426"/>
      <c r="B308" s="426"/>
      <c r="C308" s="29"/>
      <c r="D308" s="30"/>
      <c r="E308" s="31"/>
      <c r="F308" s="30"/>
      <c r="G308" s="30"/>
      <c r="H308" s="30"/>
      <c r="I308" s="30"/>
      <c r="J308" s="30"/>
      <c r="K308" s="30"/>
      <c r="L308" s="32" t="s">
        <v>29</v>
      </c>
      <c r="M308" s="33" t="s">
        <v>32</v>
      </c>
      <c r="N308" s="32" t="s">
        <v>29</v>
      </c>
      <c r="O308" s="33" t="s">
        <v>32</v>
      </c>
      <c r="P308" s="30"/>
      <c r="Q308" s="30"/>
      <c r="R308" s="30"/>
      <c r="S308" s="30"/>
      <c r="T308" s="426"/>
    </row>
    <row r="309" spans="1:20" x14ac:dyDescent="0.3">
      <c r="A309" s="8">
        <v>1</v>
      </c>
      <c r="B309" s="8">
        <v>2</v>
      </c>
      <c r="C309" s="8">
        <v>3</v>
      </c>
      <c r="D309" s="8">
        <v>4</v>
      </c>
      <c r="E309" s="8">
        <v>5</v>
      </c>
      <c r="F309" s="8">
        <v>6</v>
      </c>
      <c r="G309" s="8" t="s">
        <v>0</v>
      </c>
      <c r="H309" s="8">
        <v>8</v>
      </c>
      <c r="I309" s="8">
        <v>9</v>
      </c>
      <c r="J309" s="8">
        <v>10</v>
      </c>
      <c r="K309" s="8" t="s">
        <v>1</v>
      </c>
      <c r="L309" s="8">
        <v>12</v>
      </c>
      <c r="M309" s="8">
        <v>13</v>
      </c>
      <c r="N309" s="8">
        <v>14</v>
      </c>
      <c r="O309" s="8">
        <v>15</v>
      </c>
      <c r="P309" s="8">
        <v>16</v>
      </c>
      <c r="Q309" s="8"/>
      <c r="R309" s="8">
        <v>17</v>
      </c>
      <c r="S309" s="8">
        <v>18</v>
      </c>
      <c r="T309" s="8">
        <v>19</v>
      </c>
    </row>
    <row r="310" spans="1:20" ht="20.100000000000001" customHeight="1" x14ac:dyDescent="0.3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7"/>
      <c r="P310" s="6"/>
      <c r="Q310" s="6"/>
      <c r="R310" s="6"/>
      <c r="S310" s="6"/>
      <c r="T310" s="6"/>
    </row>
    <row r="311" spans="1:20" x14ac:dyDescent="0.3">
      <c r="A311" s="6">
        <v>1</v>
      </c>
      <c r="B311" s="67" t="s">
        <v>148</v>
      </c>
      <c r="C311" s="13">
        <v>0</v>
      </c>
      <c r="D311" s="3">
        <v>0</v>
      </c>
      <c r="E311" s="3">
        <v>0</v>
      </c>
      <c r="F311" s="3">
        <v>0</v>
      </c>
      <c r="G311" s="3">
        <f t="shared" ref="G311:G316" si="32">C311+E311-F311</f>
        <v>0</v>
      </c>
      <c r="H311" s="3">
        <v>0</v>
      </c>
      <c r="I311" s="64">
        <v>0</v>
      </c>
      <c r="J311" s="86">
        <v>0</v>
      </c>
      <c r="K311" s="3">
        <f>H311+I311+J311</f>
        <v>0</v>
      </c>
      <c r="L311" s="13">
        <v>0</v>
      </c>
      <c r="M311" s="3">
        <v>0</v>
      </c>
      <c r="N311" s="3">
        <v>0</v>
      </c>
      <c r="O311" s="3">
        <v>0</v>
      </c>
      <c r="P311" s="8" t="s">
        <v>66</v>
      </c>
      <c r="Q311" s="8"/>
      <c r="R311" s="3">
        <v>0</v>
      </c>
      <c r="S311" s="6"/>
      <c r="T311" s="6"/>
    </row>
    <row r="312" spans="1:20" x14ac:dyDescent="0.3">
      <c r="A312" s="6">
        <v>2</v>
      </c>
      <c r="B312" s="67" t="s">
        <v>149</v>
      </c>
      <c r="C312" s="13">
        <v>0</v>
      </c>
      <c r="D312" s="3">
        <v>0</v>
      </c>
      <c r="E312" s="3">
        <v>0</v>
      </c>
      <c r="F312" s="3">
        <v>0</v>
      </c>
      <c r="G312" s="3">
        <f t="shared" si="32"/>
        <v>0</v>
      </c>
      <c r="H312" s="64">
        <v>0</v>
      </c>
      <c r="I312" s="64">
        <v>0</v>
      </c>
      <c r="J312" s="86">
        <v>0</v>
      </c>
      <c r="K312" s="3">
        <f t="shared" ref="K312:K321" si="33">H312+I312+J312</f>
        <v>0</v>
      </c>
      <c r="L312" s="13">
        <v>0</v>
      </c>
      <c r="M312" s="3">
        <v>0</v>
      </c>
      <c r="N312" s="3">
        <v>0</v>
      </c>
      <c r="O312" s="3">
        <v>0</v>
      </c>
      <c r="P312" s="8" t="s">
        <v>66</v>
      </c>
      <c r="Q312" s="8"/>
      <c r="R312" s="3">
        <v>0</v>
      </c>
      <c r="S312" s="6"/>
      <c r="T312" s="6"/>
    </row>
    <row r="313" spans="1:20" x14ac:dyDescent="0.3">
      <c r="A313" s="6">
        <v>3</v>
      </c>
      <c r="B313" s="67" t="s">
        <v>150</v>
      </c>
      <c r="C313" s="13">
        <v>0</v>
      </c>
      <c r="D313" s="3">
        <v>0</v>
      </c>
      <c r="E313" s="3">
        <v>0</v>
      </c>
      <c r="F313" s="3">
        <v>0</v>
      </c>
      <c r="G313" s="3">
        <f t="shared" si="32"/>
        <v>0</v>
      </c>
      <c r="H313" s="3">
        <v>0</v>
      </c>
      <c r="I313" s="64">
        <v>0</v>
      </c>
      <c r="J313" s="86">
        <v>0</v>
      </c>
      <c r="K313" s="3">
        <f t="shared" si="33"/>
        <v>0</v>
      </c>
      <c r="L313" s="13">
        <v>0</v>
      </c>
      <c r="M313" s="3">
        <v>0</v>
      </c>
      <c r="N313" s="3">
        <v>0</v>
      </c>
      <c r="O313" s="3">
        <v>0</v>
      </c>
      <c r="P313" s="8" t="s">
        <v>66</v>
      </c>
      <c r="Q313" s="8"/>
      <c r="R313" s="3">
        <v>0</v>
      </c>
      <c r="S313" s="6"/>
      <c r="T313" s="6"/>
    </row>
    <row r="314" spans="1:20" x14ac:dyDescent="0.3">
      <c r="A314" s="6">
        <v>4</v>
      </c>
      <c r="B314" s="67" t="s">
        <v>151</v>
      </c>
      <c r="C314" s="36">
        <v>0</v>
      </c>
      <c r="D314" s="3">
        <v>0</v>
      </c>
      <c r="E314" s="3">
        <v>0</v>
      </c>
      <c r="F314" s="3">
        <v>0</v>
      </c>
      <c r="G314" s="3">
        <f t="shared" si="32"/>
        <v>0</v>
      </c>
      <c r="H314" s="3">
        <v>0</v>
      </c>
      <c r="I314" s="64">
        <v>0</v>
      </c>
      <c r="J314" s="86">
        <v>0</v>
      </c>
      <c r="K314" s="3">
        <f t="shared" si="33"/>
        <v>0</v>
      </c>
      <c r="L314" s="13">
        <v>0</v>
      </c>
      <c r="M314" s="3">
        <v>0</v>
      </c>
      <c r="N314" s="3">
        <v>0</v>
      </c>
      <c r="O314" s="3">
        <v>0</v>
      </c>
      <c r="P314" s="8" t="s">
        <v>66</v>
      </c>
      <c r="Q314" s="8"/>
      <c r="R314" s="3">
        <v>0</v>
      </c>
      <c r="S314" s="6"/>
      <c r="T314" s="6"/>
    </row>
    <row r="315" spans="1:20" x14ac:dyDescent="0.3">
      <c r="A315" s="6">
        <v>5</v>
      </c>
      <c r="B315" s="67" t="s">
        <v>152</v>
      </c>
      <c r="C315" s="37">
        <v>0</v>
      </c>
      <c r="D315" s="37">
        <v>0</v>
      </c>
      <c r="E315" s="37">
        <v>0</v>
      </c>
      <c r="F315" s="37">
        <v>0</v>
      </c>
      <c r="G315" s="37">
        <f t="shared" si="32"/>
        <v>0</v>
      </c>
      <c r="H315" s="37">
        <v>0</v>
      </c>
      <c r="I315" s="37">
        <v>0</v>
      </c>
      <c r="J315" s="97">
        <v>0</v>
      </c>
      <c r="K315" s="3">
        <f t="shared" si="33"/>
        <v>0</v>
      </c>
      <c r="L315" s="13">
        <v>0</v>
      </c>
      <c r="M315" s="3">
        <v>0</v>
      </c>
      <c r="N315" s="3">
        <v>0</v>
      </c>
      <c r="O315" s="3">
        <v>0</v>
      </c>
      <c r="P315" s="8" t="s">
        <v>66</v>
      </c>
      <c r="Q315" s="8"/>
      <c r="R315" s="3">
        <v>0</v>
      </c>
      <c r="S315" s="6"/>
      <c r="T315" s="6"/>
    </row>
    <row r="316" spans="1:20" x14ac:dyDescent="0.3">
      <c r="A316" s="6">
        <v>6</v>
      </c>
      <c r="B316" s="67" t="s">
        <v>153</v>
      </c>
      <c r="C316" s="13">
        <v>0</v>
      </c>
      <c r="D316" s="3">
        <v>0</v>
      </c>
      <c r="E316" s="3">
        <v>0</v>
      </c>
      <c r="F316" s="3">
        <v>0</v>
      </c>
      <c r="G316" s="3">
        <f t="shared" si="32"/>
        <v>0</v>
      </c>
      <c r="H316" s="3">
        <v>0</v>
      </c>
      <c r="I316" s="3">
        <v>0</v>
      </c>
      <c r="J316" s="86">
        <v>0</v>
      </c>
      <c r="K316" s="3">
        <f t="shared" si="33"/>
        <v>0</v>
      </c>
      <c r="L316" s="13">
        <v>0</v>
      </c>
      <c r="M316" s="3">
        <v>0</v>
      </c>
      <c r="N316" s="3">
        <v>0</v>
      </c>
      <c r="O316" s="3">
        <v>0</v>
      </c>
      <c r="P316" s="8" t="s">
        <v>66</v>
      </c>
      <c r="Q316" s="8"/>
      <c r="R316" s="3">
        <v>0</v>
      </c>
      <c r="S316" s="6"/>
      <c r="T316" s="6"/>
    </row>
    <row r="317" spans="1:20" x14ac:dyDescent="0.3">
      <c r="A317" s="6">
        <v>7</v>
      </c>
      <c r="B317" s="67" t="s">
        <v>154</v>
      </c>
      <c r="C317" s="37">
        <v>0</v>
      </c>
      <c r="D317" s="3">
        <v>0</v>
      </c>
      <c r="E317" s="3">
        <v>0</v>
      </c>
      <c r="F317" s="3">
        <v>0</v>
      </c>
      <c r="G317" s="38">
        <f>C317+E317-F317</f>
        <v>0</v>
      </c>
      <c r="H317" s="64">
        <v>0</v>
      </c>
      <c r="I317" s="38">
        <v>0</v>
      </c>
      <c r="J317" s="110">
        <v>0</v>
      </c>
      <c r="K317" s="3">
        <f t="shared" si="33"/>
        <v>0</v>
      </c>
      <c r="L317" s="13">
        <v>0</v>
      </c>
      <c r="M317" s="3">
        <v>0</v>
      </c>
      <c r="N317" s="3">
        <v>0</v>
      </c>
      <c r="O317" s="3">
        <v>0</v>
      </c>
      <c r="P317" s="8" t="s">
        <v>66</v>
      </c>
      <c r="Q317" s="8"/>
      <c r="R317" s="3">
        <v>0</v>
      </c>
      <c r="S317" s="6"/>
      <c r="T317" s="6"/>
    </row>
    <row r="318" spans="1:20" x14ac:dyDescent="0.3">
      <c r="A318" s="6">
        <v>8</v>
      </c>
      <c r="B318" s="67" t="s">
        <v>155</v>
      </c>
      <c r="C318" s="13">
        <v>2</v>
      </c>
      <c r="D318" s="13">
        <v>0</v>
      </c>
      <c r="E318" s="13">
        <v>0</v>
      </c>
      <c r="F318" s="13">
        <v>0</v>
      </c>
      <c r="G318" s="13">
        <f>C318+E318-F318</f>
        <v>2</v>
      </c>
      <c r="H318" s="13">
        <v>1</v>
      </c>
      <c r="I318" s="13">
        <v>1</v>
      </c>
      <c r="J318" s="98">
        <v>0</v>
      </c>
      <c r="K318" s="3">
        <f t="shared" si="33"/>
        <v>2</v>
      </c>
      <c r="L318" s="58">
        <v>340</v>
      </c>
      <c r="M318" s="58">
        <v>340</v>
      </c>
      <c r="N318" s="58">
        <f>I318*O318</f>
        <v>340</v>
      </c>
      <c r="O318" s="58">
        <v>340</v>
      </c>
      <c r="P318" s="8" t="s">
        <v>66</v>
      </c>
      <c r="Q318" s="8">
        <v>8000</v>
      </c>
      <c r="R318" s="58">
        <v>2</v>
      </c>
      <c r="S318" s="6"/>
      <c r="T318" s="6"/>
    </row>
    <row r="319" spans="1:20" x14ac:dyDescent="0.3">
      <c r="A319" s="6">
        <v>9</v>
      </c>
      <c r="B319" s="67" t="s">
        <v>156</v>
      </c>
      <c r="C319" s="37">
        <v>3.5</v>
      </c>
      <c r="D319" s="3">
        <v>0</v>
      </c>
      <c r="E319" s="3">
        <v>0</v>
      </c>
      <c r="F319" s="3">
        <v>0</v>
      </c>
      <c r="G319" s="38">
        <f>C319+E319-F319</f>
        <v>3.5</v>
      </c>
      <c r="H319" s="3">
        <v>1</v>
      </c>
      <c r="I319" s="38">
        <v>2.5</v>
      </c>
      <c r="J319" s="110">
        <v>0</v>
      </c>
      <c r="K319" s="64">
        <f t="shared" si="33"/>
        <v>3.5</v>
      </c>
      <c r="L319" s="58">
        <v>850</v>
      </c>
      <c r="M319" s="58">
        <v>340</v>
      </c>
      <c r="N319" s="58">
        <f>I319*O319</f>
        <v>850</v>
      </c>
      <c r="O319" s="58">
        <v>340</v>
      </c>
      <c r="P319" s="8" t="s">
        <v>66</v>
      </c>
      <c r="Q319" s="8">
        <v>8000</v>
      </c>
      <c r="R319" s="58">
        <v>2</v>
      </c>
      <c r="S319" s="6"/>
      <c r="T319" s="6"/>
    </row>
    <row r="320" spans="1:20" x14ac:dyDescent="0.3">
      <c r="A320" s="6">
        <v>10</v>
      </c>
      <c r="B320" s="67" t="s">
        <v>157</v>
      </c>
      <c r="C320" s="37">
        <v>1.5</v>
      </c>
      <c r="D320" s="3">
        <v>0</v>
      </c>
      <c r="E320" s="3">
        <v>0</v>
      </c>
      <c r="F320" s="3">
        <v>0</v>
      </c>
      <c r="G320" s="38">
        <f>C320+E320-F320</f>
        <v>1.5</v>
      </c>
      <c r="H320" s="38">
        <v>0.5</v>
      </c>
      <c r="I320" s="3">
        <v>1</v>
      </c>
      <c r="J320" s="110">
        <v>0</v>
      </c>
      <c r="K320" s="3">
        <f t="shared" si="33"/>
        <v>1.5</v>
      </c>
      <c r="L320" s="58">
        <v>350</v>
      </c>
      <c r="M320" s="58">
        <v>350</v>
      </c>
      <c r="N320" s="58">
        <f>I320*O320</f>
        <v>350</v>
      </c>
      <c r="O320" s="58">
        <v>350</v>
      </c>
      <c r="P320" s="8" t="s">
        <v>66</v>
      </c>
      <c r="Q320" s="8">
        <v>8000</v>
      </c>
      <c r="R320" s="58">
        <v>5</v>
      </c>
      <c r="S320" s="6"/>
      <c r="T320" s="6"/>
    </row>
    <row r="321" spans="1:20" x14ac:dyDescent="0.3">
      <c r="A321" s="6">
        <v>11</v>
      </c>
      <c r="B321" s="67" t="s">
        <v>158</v>
      </c>
      <c r="C321" s="13">
        <v>3</v>
      </c>
      <c r="D321" s="3">
        <v>0</v>
      </c>
      <c r="E321" s="38">
        <v>0</v>
      </c>
      <c r="F321" s="3">
        <v>0</v>
      </c>
      <c r="G321" s="3">
        <f>C321+E321-F321</f>
        <v>3</v>
      </c>
      <c r="H321" s="38">
        <v>0</v>
      </c>
      <c r="I321" s="3">
        <v>2</v>
      </c>
      <c r="J321" s="68">
        <v>1</v>
      </c>
      <c r="K321" s="3">
        <f t="shared" si="33"/>
        <v>3</v>
      </c>
      <c r="L321" s="58">
        <v>700</v>
      </c>
      <c r="M321" s="58">
        <v>350</v>
      </c>
      <c r="N321" s="58">
        <f>I321*O321</f>
        <v>700</v>
      </c>
      <c r="O321" s="58">
        <v>350</v>
      </c>
      <c r="P321" s="8" t="s">
        <v>66</v>
      </c>
      <c r="Q321" s="8">
        <v>8000</v>
      </c>
      <c r="R321" s="58">
        <v>27</v>
      </c>
      <c r="S321" s="6"/>
      <c r="T321" s="6"/>
    </row>
    <row r="322" spans="1:20" x14ac:dyDescent="0.3">
      <c r="A322" s="6"/>
      <c r="B322" s="6"/>
      <c r="C322" s="6"/>
      <c r="D322" s="6"/>
      <c r="E322" s="6"/>
      <c r="F322" s="6"/>
      <c r="G322" s="38"/>
      <c r="H322" s="6"/>
      <c r="I322" s="38"/>
      <c r="J322" s="38"/>
      <c r="K322" s="38"/>
      <c r="L322" s="6"/>
      <c r="M322" s="6"/>
      <c r="N322" s="6"/>
      <c r="O322" s="6"/>
      <c r="P322" s="6"/>
      <c r="Q322" s="6"/>
      <c r="R322" s="6"/>
      <c r="S322" s="6"/>
      <c r="T322" s="6"/>
    </row>
    <row r="323" spans="1:20" x14ac:dyDescent="0.3">
      <c r="A323" s="6"/>
      <c r="B323" s="41" t="s">
        <v>3</v>
      </c>
      <c r="C323" s="7">
        <f t="shared" ref="C323:H323" si="34">SUM(C311:C322)</f>
        <v>10</v>
      </c>
      <c r="D323" s="7">
        <f t="shared" si="34"/>
        <v>0</v>
      </c>
      <c r="E323" s="47">
        <f t="shared" si="34"/>
        <v>0</v>
      </c>
      <c r="F323" s="7">
        <f t="shared" si="34"/>
        <v>0</v>
      </c>
      <c r="G323" s="44">
        <f t="shared" si="34"/>
        <v>10</v>
      </c>
      <c r="H323" s="47">
        <f t="shared" si="34"/>
        <v>2.5</v>
      </c>
      <c r="I323" s="45">
        <f>SUM(I315:I322)</f>
        <v>6.5</v>
      </c>
      <c r="J323" s="44">
        <f>SUM(J311:J322)</f>
        <v>1</v>
      </c>
      <c r="K323" s="44">
        <f>SUM(K311:K322)</f>
        <v>10</v>
      </c>
      <c r="L323" s="7">
        <f>SUM(L318:L322)</f>
        <v>2240</v>
      </c>
      <c r="M323" s="58">
        <f>SUM(M318:M321)/4</f>
        <v>345</v>
      </c>
      <c r="N323" s="7">
        <f>SUM(N318:N322)</f>
        <v>2240</v>
      </c>
      <c r="O323" s="58">
        <f>SUM(O318:O321)/4</f>
        <v>345</v>
      </c>
      <c r="P323" s="8" t="s">
        <v>66</v>
      </c>
      <c r="Q323" s="8">
        <v>8000</v>
      </c>
      <c r="R323" s="40">
        <f>SUM(R318:R322)</f>
        <v>36</v>
      </c>
      <c r="S323" s="63"/>
      <c r="T323" s="6"/>
    </row>
    <row r="325" spans="1:20" x14ac:dyDescent="0.3">
      <c r="A325" s="16" t="s">
        <v>46</v>
      </c>
      <c r="O325" s="419" t="str">
        <f>O283</f>
        <v>Curup Selatan , 31 Desember 2023</v>
      </c>
      <c r="P325" s="419"/>
      <c r="Q325" s="419"/>
      <c r="R325" s="419"/>
      <c r="S325" s="419"/>
      <c r="T325" s="419"/>
    </row>
    <row r="326" spans="1:20" x14ac:dyDescent="0.3">
      <c r="O326" s="419" t="s">
        <v>2</v>
      </c>
      <c r="P326" s="419"/>
      <c r="Q326" s="419"/>
      <c r="R326" s="419"/>
      <c r="S326" s="419"/>
      <c r="T326" s="419"/>
    </row>
    <row r="329" spans="1:20" x14ac:dyDescent="0.3">
      <c r="O329" s="428" t="str">
        <f>O287</f>
        <v>YENNY, SPKP</v>
      </c>
      <c r="P329" s="428"/>
      <c r="Q329" s="428"/>
      <c r="R329" s="428"/>
      <c r="S329" s="428"/>
      <c r="T329" s="428"/>
    </row>
    <row r="330" spans="1:20" x14ac:dyDescent="0.3">
      <c r="O330" s="419" t="str">
        <f>O288</f>
        <v>NIP. 19670717 198803 2 006</v>
      </c>
      <c r="P330" s="419"/>
      <c r="Q330" s="419"/>
      <c r="R330" s="419"/>
      <c r="S330" s="419"/>
      <c r="T330" s="419"/>
    </row>
    <row r="334" spans="1:20" x14ac:dyDescent="0.3">
      <c r="A334" s="16" t="s">
        <v>96</v>
      </c>
    </row>
    <row r="335" spans="1:20" x14ac:dyDescent="0.3">
      <c r="L335" s="17"/>
    </row>
    <row r="336" spans="1:20" x14ac:dyDescent="0.3">
      <c r="A336" s="441" t="s">
        <v>93</v>
      </c>
      <c r="B336" s="460"/>
      <c r="C336" s="460"/>
      <c r="D336" s="460"/>
      <c r="E336" s="460"/>
      <c r="F336" s="460"/>
      <c r="G336" s="460"/>
      <c r="H336" s="460"/>
      <c r="I336" s="460"/>
      <c r="J336" s="460"/>
      <c r="K336" s="460"/>
      <c r="L336" s="460"/>
      <c r="M336" s="460"/>
      <c r="N336" s="460"/>
      <c r="O336" s="460"/>
      <c r="P336" s="460"/>
      <c r="Q336" s="460"/>
      <c r="R336" s="460"/>
      <c r="S336" s="460"/>
      <c r="T336" s="447"/>
    </row>
    <row r="337" spans="1:20" x14ac:dyDescent="0.3">
      <c r="A337" s="444" t="s">
        <v>4</v>
      </c>
      <c r="B337" s="461"/>
      <c r="C337" s="461"/>
      <c r="D337" s="461"/>
      <c r="E337" s="461"/>
      <c r="F337" s="461"/>
      <c r="G337" s="461"/>
      <c r="H337" s="461"/>
      <c r="I337" s="461"/>
      <c r="J337" s="461"/>
      <c r="K337" s="461"/>
      <c r="L337" s="461"/>
      <c r="M337" s="461"/>
      <c r="N337" s="461"/>
      <c r="O337" s="461"/>
      <c r="P337" s="461"/>
      <c r="Q337" s="461"/>
      <c r="R337" s="461"/>
      <c r="S337" s="461"/>
      <c r="T337" s="445"/>
    </row>
    <row r="338" spans="1:20" ht="20.100000000000001" customHeight="1" x14ac:dyDescent="0.3">
      <c r="N338" s="18"/>
    </row>
    <row r="339" spans="1:20" ht="20.100000000000001" customHeight="1" x14ac:dyDescent="0.3">
      <c r="A339" s="19" t="s">
        <v>5</v>
      </c>
      <c r="B339" s="19"/>
      <c r="C339" s="19" t="s">
        <v>86</v>
      </c>
      <c r="D339" s="19"/>
      <c r="L339" s="20"/>
      <c r="N339" s="20"/>
      <c r="Q339" s="16" t="s">
        <v>42</v>
      </c>
      <c r="S339" s="16" t="str">
        <f>S298</f>
        <v>: 2023</v>
      </c>
    </row>
    <row r="340" spans="1:20" ht="20.100000000000001" customHeight="1" x14ac:dyDescent="0.3">
      <c r="A340" s="16" t="s">
        <v>9</v>
      </c>
      <c r="C340" s="16" t="str">
        <f>C299</f>
        <v>: CURUP SELATAN</v>
      </c>
      <c r="Q340" s="16" t="s">
        <v>43</v>
      </c>
      <c r="S340" s="16" t="s">
        <v>45</v>
      </c>
    </row>
    <row r="341" spans="1:20" ht="20.100000000000001" customHeight="1" x14ac:dyDescent="0.3">
      <c r="A341" s="16" t="s">
        <v>6</v>
      </c>
      <c r="C341" s="16" t="s">
        <v>99</v>
      </c>
      <c r="Q341" s="16" t="s">
        <v>44</v>
      </c>
      <c r="S341" s="16" t="str">
        <f>S300</f>
        <v>: IV ( Empat )</v>
      </c>
    </row>
    <row r="342" spans="1:20" x14ac:dyDescent="0.3">
      <c r="A342" s="16" t="s">
        <v>7</v>
      </c>
      <c r="C342" s="16" t="s">
        <v>41</v>
      </c>
    </row>
    <row r="344" spans="1:20" x14ac:dyDescent="0.3">
      <c r="A344" s="424" t="s">
        <v>8</v>
      </c>
      <c r="B344" s="424" t="s">
        <v>91</v>
      </c>
      <c r="C344" s="22" t="s">
        <v>10</v>
      </c>
      <c r="D344" s="433" t="s">
        <v>15</v>
      </c>
      <c r="E344" s="422"/>
      <c r="F344" s="422"/>
      <c r="G344" s="422"/>
      <c r="H344" s="422"/>
      <c r="I344" s="422"/>
      <c r="J344" s="422"/>
      <c r="K344" s="423"/>
      <c r="L344" s="431" t="s">
        <v>28</v>
      </c>
      <c r="M344" s="432"/>
      <c r="N344" s="431" t="s">
        <v>28</v>
      </c>
      <c r="O344" s="432"/>
      <c r="P344" s="23"/>
      <c r="Q344" s="387"/>
      <c r="R344" s="421" t="s">
        <v>35</v>
      </c>
      <c r="S344" s="427"/>
      <c r="T344" s="424" t="s">
        <v>39</v>
      </c>
    </row>
    <row r="345" spans="1:20" x14ac:dyDescent="0.3">
      <c r="A345" s="425"/>
      <c r="B345" s="425"/>
      <c r="C345" s="24" t="s">
        <v>11</v>
      </c>
      <c r="D345" s="421" t="s">
        <v>16</v>
      </c>
      <c r="E345" s="422"/>
      <c r="F345" s="422"/>
      <c r="G345" s="423"/>
      <c r="H345" s="433" t="s">
        <v>23</v>
      </c>
      <c r="I345" s="422"/>
      <c r="J345" s="422"/>
      <c r="K345" s="423"/>
      <c r="L345" s="434" t="s">
        <v>29</v>
      </c>
      <c r="M345" s="435"/>
      <c r="N345" s="434" t="s">
        <v>29</v>
      </c>
      <c r="O345" s="435"/>
      <c r="P345" s="25"/>
      <c r="Q345" s="26" t="s">
        <v>416</v>
      </c>
      <c r="R345" s="429" t="s">
        <v>36</v>
      </c>
      <c r="S345" s="430"/>
      <c r="T345" s="425"/>
    </row>
    <row r="346" spans="1:20" x14ac:dyDescent="0.3">
      <c r="A346" s="425"/>
      <c r="B346" s="425"/>
      <c r="C346" s="26" t="s">
        <v>12</v>
      </c>
      <c r="D346" s="23"/>
      <c r="E346" s="27"/>
      <c r="F346" s="23"/>
      <c r="G346" s="23"/>
      <c r="H346" s="23"/>
      <c r="I346" s="23"/>
      <c r="J346" s="23"/>
      <c r="K346" s="23"/>
      <c r="L346" s="421" t="s">
        <v>30</v>
      </c>
      <c r="M346" s="427"/>
      <c r="N346" s="421" t="s">
        <v>30</v>
      </c>
      <c r="O346" s="427"/>
      <c r="P346" s="24" t="s">
        <v>34</v>
      </c>
      <c r="Q346" s="24" t="s">
        <v>417</v>
      </c>
      <c r="R346" s="22"/>
      <c r="S346" s="22"/>
      <c r="T346" s="425"/>
    </row>
    <row r="347" spans="1:20" x14ac:dyDescent="0.3">
      <c r="A347" s="425"/>
      <c r="B347" s="425"/>
      <c r="C347" s="26" t="s">
        <v>13</v>
      </c>
      <c r="D347" s="24" t="s">
        <v>17</v>
      </c>
      <c r="E347" s="28" t="s">
        <v>17</v>
      </c>
      <c r="F347" s="24" t="s">
        <v>20</v>
      </c>
      <c r="G347" s="24" t="s">
        <v>22</v>
      </c>
      <c r="H347" s="24" t="s">
        <v>24</v>
      </c>
      <c r="I347" s="24" t="s">
        <v>25</v>
      </c>
      <c r="J347" s="24" t="s">
        <v>26</v>
      </c>
      <c r="K347" s="24" t="s">
        <v>22</v>
      </c>
      <c r="L347" s="429" t="s">
        <v>14</v>
      </c>
      <c r="M347" s="430"/>
      <c r="N347" s="429" t="s">
        <v>33</v>
      </c>
      <c r="O347" s="430"/>
      <c r="P347" s="24" t="s">
        <v>28</v>
      </c>
      <c r="Q347" s="24" t="s">
        <v>418</v>
      </c>
      <c r="R347" s="24" t="s">
        <v>37</v>
      </c>
      <c r="S347" s="24" t="s">
        <v>38</v>
      </c>
      <c r="T347" s="425"/>
    </row>
    <row r="348" spans="1:20" x14ac:dyDescent="0.3">
      <c r="A348" s="425"/>
      <c r="B348" s="425"/>
      <c r="C348" s="26" t="s">
        <v>14</v>
      </c>
      <c r="D348" s="24" t="s">
        <v>18</v>
      </c>
      <c r="E348" s="28" t="s">
        <v>19</v>
      </c>
      <c r="F348" s="24" t="s">
        <v>21</v>
      </c>
      <c r="G348" s="24"/>
      <c r="H348" s="24"/>
      <c r="I348" s="24"/>
      <c r="J348" s="24" t="s">
        <v>27</v>
      </c>
      <c r="K348" s="24"/>
      <c r="L348" s="22" t="s">
        <v>22</v>
      </c>
      <c r="M348" s="22" t="s">
        <v>31</v>
      </c>
      <c r="N348" s="22" t="s">
        <v>22</v>
      </c>
      <c r="O348" s="22" t="s">
        <v>31</v>
      </c>
      <c r="P348" s="25"/>
      <c r="Q348" s="25"/>
      <c r="R348" s="25"/>
      <c r="S348" s="25"/>
      <c r="T348" s="425"/>
    </row>
    <row r="349" spans="1:20" x14ac:dyDescent="0.3">
      <c r="A349" s="426"/>
      <c r="B349" s="426"/>
      <c r="C349" s="29"/>
      <c r="D349" s="30"/>
      <c r="E349" s="31"/>
      <c r="F349" s="30"/>
      <c r="G349" s="30"/>
      <c r="H349" s="30"/>
      <c r="I349" s="30"/>
      <c r="J349" s="30"/>
      <c r="K349" s="30"/>
      <c r="L349" s="32" t="s">
        <v>29</v>
      </c>
      <c r="M349" s="33" t="s">
        <v>32</v>
      </c>
      <c r="N349" s="32" t="s">
        <v>29</v>
      </c>
      <c r="O349" s="33" t="s">
        <v>32</v>
      </c>
      <c r="P349" s="30"/>
      <c r="Q349" s="30"/>
      <c r="R349" s="30"/>
      <c r="S349" s="30"/>
      <c r="T349" s="426"/>
    </row>
    <row r="350" spans="1:20" x14ac:dyDescent="0.3">
      <c r="A350" s="8">
        <v>1</v>
      </c>
      <c r="B350" s="8">
        <v>2</v>
      </c>
      <c r="C350" s="8">
        <v>3</v>
      </c>
      <c r="D350" s="8">
        <v>4</v>
      </c>
      <c r="E350" s="8">
        <v>5</v>
      </c>
      <c r="F350" s="8">
        <v>6</v>
      </c>
      <c r="G350" s="8" t="s">
        <v>0</v>
      </c>
      <c r="H350" s="8">
        <v>8</v>
      </c>
      <c r="I350" s="8">
        <v>9</v>
      </c>
      <c r="J350" s="8">
        <v>10</v>
      </c>
      <c r="K350" s="8" t="s">
        <v>1</v>
      </c>
      <c r="L350" s="8">
        <v>12</v>
      </c>
      <c r="M350" s="8">
        <v>13</v>
      </c>
      <c r="N350" s="8">
        <v>14</v>
      </c>
      <c r="O350" s="8">
        <v>15</v>
      </c>
      <c r="P350" s="8">
        <v>16</v>
      </c>
      <c r="Q350" s="8"/>
      <c r="R350" s="8">
        <v>17</v>
      </c>
      <c r="S350" s="8">
        <v>18</v>
      </c>
      <c r="T350" s="8">
        <v>19</v>
      </c>
    </row>
    <row r="351" spans="1:20" ht="20.100000000000001" customHeight="1" x14ac:dyDescent="0.3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7"/>
      <c r="P351" s="6"/>
      <c r="Q351" s="6"/>
      <c r="R351" s="6"/>
      <c r="S351" s="6"/>
      <c r="T351" s="6"/>
    </row>
    <row r="352" spans="1:20" x14ac:dyDescent="0.3">
      <c r="A352" s="6">
        <v>1</v>
      </c>
      <c r="B352" s="67" t="s">
        <v>148</v>
      </c>
      <c r="C352" s="13">
        <v>0</v>
      </c>
      <c r="D352" s="3">
        <v>0</v>
      </c>
      <c r="E352" s="3">
        <v>0</v>
      </c>
      <c r="F352" s="3">
        <v>0</v>
      </c>
      <c r="G352" s="3">
        <f>C352+E352-F352</f>
        <v>0</v>
      </c>
      <c r="H352" s="3">
        <v>0</v>
      </c>
      <c r="I352" s="64">
        <v>0</v>
      </c>
      <c r="J352" s="86">
        <v>0</v>
      </c>
      <c r="K352" s="3">
        <f>H352+I352+J352</f>
        <v>0</v>
      </c>
      <c r="L352" s="13">
        <v>0</v>
      </c>
      <c r="M352" s="13">
        <v>0</v>
      </c>
      <c r="N352" s="13">
        <v>0</v>
      </c>
      <c r="O352" s="13">
        <f>M352</f>
        <v>0</v>
      </c>
      <c r="P352" s="8" t="s">
        <v>72</v>
      </c>
      <c r="Q352" s="8"/>
      <c r="R352" s="13">
        <v>0</v>
      </c>
      <c r="S352" s="6"/>
      <c r="T352" s="6"/>
    </row>
    <row r="353" spans="1:22" x14ac:dyDescent="0.3">
      <c r="A353" s="6">
        <v>2</v>
      </c>
      <c r="B353" s="67" t="s">
        <v>149</v>
      </c>
      <c r="C353" s="13">
        <v>0</v>
      </c>
      <c r="D353" s="3">
        <v>0</v>
      </c>
      <c r="E353" s="3">
        <v>0</v>
      </c>
      <c r="F353" s="3">
        <v>0</v>
      </c>
      <c r="G353" s="3">
        <f>C353+E353-F353</f>
        <v>0</v>
      </c>
      <c r="H353" s="64">
        <v>0</v>
      </c>
      <c r="I353" s="64">
        <v>0</v>
      </c>
      <c r="J353" s="86">
        <v>0</v>
      </c>
      <c r="K353" s="3">
        <f t="shared" ref="K353:K362" si="35">H353+I353+J353</f>
        <v>0</v>
      </c>
      <c r="L353" s="13">
        <v>0</v>
      </c>
      <c r="M353" s="13">
        <v>0</v>
      </c>
      <c r="N353" s="13">
        <v>0</v>
      </c>
      <c r="O353" s="13">
        <f t="shared" ref="O353:O358" si="36">M353</f>
        <v>0</v>
      </c>
      <c r="P353" s="8" t="s">
        <v>72</v>
      </c>
      <c r="Q353" s="8"/>
      <c r="R353" s="13">
        <v>0</v>
      </c>
      <c r="S353" s="6"/>
      <c r="T353" s="6"/>
    </row>
    <row r="354" spans="1:22" x14ac:dyDescent="0.3">
      <c r="A354" s="6">
        <v>3</v>
      </c>
      <c r="B354" s="67" t="s">
        <v>150</v>
      </c>
      <c r="C354" s="13">
        <v>0</v>
      </c>
      <c r="D354" s="3">
        <v>0</v>
      </c>
      <c r="E354" s="3">
        <v>0</v>
      </c>
      <c r="F354" s="3">
        <v>0</v>
      </c>
      <c r="G354" s="3">
        <f>C354+E354-F354</f>
        <v>0</v>
      </c>
      <c r="H354" s="3">
        <v>0</v>
      </c>
      <c r="I354" s="64">
        <v>0</v>
      </c>
      <c r="J354" s="86">
        <v>0</v>
      </c>
      <c r="K354" s="3">
        <f t="shared" si="35"/>
        <v>0</v>
      </c>
      <c r="L354" s="13">
        <v>0</v>
      </c>
      <c r="M354" s="13">
        <v>0</v>
      </c>
      <c r="N354" s="13">
        <v>0</v>
      </c>
      <c r="O354" s="13">
        <f t="shared" si="36"/>
        <v>0</v>
      </c>
      <c r="P354" s="8" t="s">
        <v>72</v>
      </c>
      <c r="Q354" s="8"/>
      <c r="R354" s="13">
        <v>0</v>
      </c>
      <c r="S354" s="6"/>
      <c r="T354" s="6"/>
    </row>
    <row r="355" spans="1:22" x14ac:dyDescent="0.3">
      <c r="A355" s="6">
        <v>4</v>
      </c>
      <c r="B355" s="67" t="s">
        <v>151</v>
      </c>
      <c r="C355" s="36">
        <v>0</v>
      </c>
      <c r="D355" s="3">
        <v>0</v>
      </c>
      <c r="E355" s="3">
        <v>0</v>
      </c>
      <c r="F355" s="3">
        <v>0</v>
      </c>
      <c r="G355" s="3">
        <f>C355+E355-F355</f>
        <v>0</v>
      </c>
      <c r="H355" s="3">
        <v>0</v>
      </c>
      <c r="I355" s="64">
        <v>0</v>
      </c>
      <c r="J355" s="86">
        <v>0</v>
      </c>
      <c r="K355" s="3">
        <f t="shared" si="35"/>
        <v>0</v>
      </c>
      <c r="L355" s="13">
        <v>0</v>
      </c>
      <c r="M355" s="13">
        <v>0</v>
      </c>
      <c r="N355" s="13">
        <v>0</v>
      </c>
      <c r="O355" s="13">
        <f t="shared" si="36"/>
        <v>0</v>
      </c>
      <c r="P355" s="8" t="s">
        <v>72</v>
      </c>
      <c r="Q355" s="8"/>
      <c r="R355" s="13">
        <v>0</v>
      </c>
      <c r="S355" s="6"/>
      <c r="T355" s="6"/>
    </row>
    <row r="356" spans="1:22" x14ac:dyDescent="0.3">
      <c r="A356" s="6">
        <v>5</v>
      </c>
      <c r="B356" s="67" t="s">
        <v>152</v>
      </c>
      <c r="C356" s="37">
        <v>0</v>
      </c>
      <c r="D356" s="13">
        <v>0</v>
      </c>
      <c r="E356" s="3">
        <v>0</v>
      </c>
      <c r="F356" s="3">
        <v>0</v>
      </c>
      <c r="G356" s="13">
        <v>0</v>
      </c>
      <c r="H356" s="13">
        <v>0</v>
      </c>
      <c r="I356" s="13">
        <v>0</v>
      </c>
      <c r="J356" s="13">
        <v>0</v>
      </c>
      <c r="K356" s="3">
        <f t="shared" si="35"/>
        <v>0</v>
      </c>
      <c r="L356" s="13">
        <v>0</v>
      </c>
      <c r="M356" s="13">
        <v>0</v>
      </c>
      <c r="N356" s="13">
        <v>0</v>
      </c>
      <c r="O356" s="13">
        <f t="shared" si="36"/>
        <v>0</v>
      </c>
      <c r="P356" s="8" t="s">
        <v>72</v>
      </c>
      <c r="Q356" s="8"/>
      <c r="R356" s="13">
        <v>0</v>
      </c>
      <c r="S356" s="6"/>
      <c r="T356" s="6"/>
    </row>
    <row r="357" spans="1:22" x14ac:dyDescent="0.3">
      <c r="A357" s="6">
        <v>6</v>
      </c>
      <c r="B357" s="67" t="s">
        <v>153</v>
      </c>
      <c r="C357" s="13">
        <v>0</v>
      </c>
      <c r="D357" s="13">
        <v>0</v>
      </c>
      <c r="E357" s="3">
        <v>0</v>
      </c>
      <c r="F357" s="3">
        <v>0</v>
      </c>
      <c r="G357" s="13">
        <v>0</v>
      </c>
      <c r="H357" s="13">
        <v>0</v>
      </c>
      <c r="I357" s="13">
        <v>0</v>
      </c>
      <c r="J357" s="13">
        <v>0</v>
      </c>
      <c r="K357" s="3">
        <f t="shared" si="35"/>
        <v>0</v>
      </c>
      <c r="L357" s="13">
        <v>0</v>
      </c>
      <c r="M357" s="13">
        <v>0</v>
      </c>
      <c r="N357" s="13">
        <v>0</v>
      </c>
      <c r="O357" s="13">
        <f t="shared" si="36"/>
        <v>0</v>
      </c>
      <c r="P357" s="8" t="s">
        <v>72</v>
      </c>
      <c r="Q357" s="8"/>
      <c r="R357" s="13">
        <v>0</v>
      </c>
      <c r="S357" s="6"/>
      <c r="T357" s="6"/>
    </row>
    <row r="358" spans="1:22" x14ac:dyDescent="0.3">
      <c r="A358" s="6">
        <v>7</v>
      </c>
      <c r="B358" s="67" t="s">
        <v>154</v>
      </c>
      <c r="C358" s="37">
        <v>0</v>
      </c>
      <c r="D358" s="13">
        <v>0</v>
      </c>
      <c r="E358" s="3">
        <v>0</v>
      </c>
      <c r="F358" s="3">
        <v>0</v>
      </c>
      <c r="G358" s="13">
        <v>0</v>
      </c>
      <c r="H358" s="13">
        <v>0</v>
      </c>
      <c r="I358" s="13">
        <v>0</v>
      </c>
      <c r="J358" s="13">
        <v>0</v>
      </c>
      <c r="K358" s="3">
        <f t="shared" si="35"/>
        <v>0</v>
      </c>
      <c r="L358" s="13">
        <v>0</v>
      </c>
      <c r="M358" s="13">
        <v>0</v>
      </c>
      <c r="N358" s="13">
        <v>0</v>
      </c>
      <c r="O358" s="13">
        <f t="shared" si="36"/>
        <v>0</v>
      </c>
      <c r="P358" s="8" t="s">
        <v>72</v>
      </c>
      <c r="Q358" s="8"/>
      <c r="R358" s="13">
        <v>0</v>
      </c>
      <c r="S358" s="6"/>
      <c r="T358" s="6"/>
    </row>
    <row r="359" spans="1:22" x14ac:dyDescent="0.3">
      <c r="A359" s="6">
        <v>8</v>
      </c>
      <c r="B359" s="67" t="s">
        <v>155</v>
      </c>
      <c r="C359" s="13">
        <v>3</v>
      </c>
      <c r="D359" s="3">
        <v>0</v>
      </c>
      <c r="E359" s="3">
        <v>0</v>
      </c>
      <c r="F359" s="3">
        <v>0</v>
      </c>
      <c r="G359" s="3">
        <f>C359+E359-F359</f>
        <v>3</v>
      </c>
      <c r="H359" s="38">
        <v>0</v>
      </c>
      <c r="I359" s="3">
        <v>1</v>
      </c>
      <c r="J359" s="68">
        <v>2</v>
      </c>
      <c r="K359" s="3">
        <f t="shared" si="35"/>
        <v>3</v>
      </c>
      <c r="L359" s="58">
        <v>200</v>
      </c>
      <c r="M359" s="58">
        <v>200</v>
      </c>
      <c r="N359" s="58">
        <f>I359*O359</f>
        <v>180</v>
      </c>
      <c r="O359" s="58">
        <v>180</v>
      </c>
      <c r="P359" s="8" t="s">
        <v>72</v>
      </c>
      <c r="Q359" s="8">
        <v>30000</v>
      </c>
      <c r="R359" s="58">
        <v>3</v>
      </c>
      <c r="S359" s="6"/>
      <c r="T359" s="6"/>
      <c r="V359" s="16" t="s">
        <v>335</v>
      </c>
    </row>
    <row r="360" spans="1:22" x14ac:dyDescent="0.3">
      <c r="A360" s="6">
        <v>9</v>
      </c>
      <c r="B360" s="67" t="s">
        <v>156</v>
      </c>
      <c r="C360" s="13">
        <v>3</v>
      </c>
      <c r="D360" s="3">
        <v>0</v>
      </c>
      <c r="E360" s="3">
        <v>0</v>
      </c>
      <c r="F360" s="3">
        <v>0</v>
      </c>
      <c r="G360" s="3">
        <f>C360+E360-F360</f>
        <v>3</v>
      </c>
      <c r="H360" s="64">
        <v>0</v>
      </c>
      <c r="I360" s="38">
        <v>0.5</v>
      </c>
      <c r="J360" s="110">
        <v>2.5</v>
      </c>
      <c r="K360" s="3">
        <f t="shared" si="35"/>
        <v>3</v>
      </c>
      <c r="L360" s="58">
        <v>115</v>
      </c>
      <c r="M360" s="58">
        <v>230</v>
      </c>
      <c r="N360" s="58">
        <f>I360*O360</f>
        <v>100</v>
      </c>
      <c r="O360" s="58">
        <v>200</v>
      </c>
      <c r="P360" s="8" t="s">
        <v>72</v>
      </c>
      <c r="Q360" s="8">
        <v>30000</v>
      </c>
      <c r="R360" s="58">
        <v>2</v>
      </c>
      <c r="S360" s="6"/>
      <c r="T360" s="6"/>
      <c r="V360" s="16" t="s">
        <v>336</v>
      </c>
    </row>
    <row r="361" spans="1:22" x14ac:dyDescent="0.3">
      <c r="A361" s="6">
        <v>10</v>
      </c>
      <c r="B361" s="67" t="s">
        <v>157</v>
      </c>
      <c r="C361" s="13">
        <v>3</v>
      </c>
      <c r="D361" s="3">
        <v>0</v>
      </c>
      <c r="E361" s="3">
        <v>0</v>
      </c>
      <c r="F361" s="3">
        <v>0</v>
      </c>
      <c r="G361" s="3">
        <f>C361+E361-F361</f>
        <v>3</v>
      </c>
      <c r="H361" s="38">
        <v>0</v>
      </c>
      <c r="I361" s="3">
        <v>1</v>
      </c>
      <c r="J361" s="68">
        <v>2</v>
      </c>
      <c r="K361" s="3">
        <f t="shared" si="35"/>
        <v>3</v>
      </c>
      <c r="L361" s="58">
        <v>230</v>
      </c>
      <c r="M361" s="58">
        <v>230</v>
      </c>
      <c r="N361" s="58">
        <f>I361*O361</f>
        <v>220</v>
      </c>
      <c r="O361" s="58">
        <v>220</v>
      </c>
      <c r="P361" s="8" t="s">
        <v>72</v>
      </c>
      <c r="Q361" s="8">
        <v>30000</v>
      </c>
      <c r="R361" s="58">
        <v>2</v>
      </c>
      <c r="S361" s="6"/>
      <c r="T361" s="6"/>
    </row>
    <row r="362" spans="1:22" x14ac:dyDescent="0.3">
      <c r="A362" s="6">
        <v>11</v>
      </c>
      <c r="B362" s="67" t="s">
        <v>158</v>
      </c>
      <c r="C362" s="13">
        <v>6</v>
      </c>
      <c r="D362" s="3">
        <v>0</v>
      </c>
      <c r="E362" s="3">
        <v>0</v>
      </c>
      <c r="F362" s="3">
        <v>0</v>
      </c>
      <c r="G362" s="3">
        <f>C362+E362-F362</f>
        <v>6</v>
      </c>
      <c r="H362" s="38">
        <v>0</v>
      </c>
      <c r="I362" s="38">
        <v>2.5</v>
      </c>
      <c r="J362" s="110">
        <v>3.5</v>
      </c>
      <c r="K362" s="3">
        <f t="shared" si="35"/>
        <v>6</v>
      </c>
      <c r="L362" s="58">
        <v>575</v>
      </c>
      <c r="M362" s="58">
        <v>230</v>
      </c>
      <c r="N362" s="58">
        <f>I362*O362</f>
        <v>500</v>
      </c>
      <c r="O362" s="58">
        <v>200</v>
      </c>
      <c r="P362" s="8" t="s">
        <v>72</v>
      </c>
      <c r="Q362" s="8">
        <v>30000</v>
      </c>
      <c r="R362" s="58">
        <v>2</v>
      </c>
      <c r="S362" s="6"/>
      <c r="T362" s="6"/>
    </row>
    <row r="363" spans="1:22" x14ac:dyDescent="0.3">
      <c r="A363" s="6"/>
      <c r="B363" s="6"/>
      <c r="C363" s="13"/>
      <c r="D363" s="6"/>
      <c r="E363" s="6"/>
      <c r="F363" s="6"/>
      <c r="G363" s="3"/>
      <c r="H363" s="6"/>
      <c r="I363" s="38"/>
      <c r="J363" s="38"/>
      <c r="K363" s="38"/>
      <c r="L363" s="6"/>
      <c r="M363" s="6"/>
      <c r="N363" s="6"/>
      <c r="O363" s="58"/>
      <c r="P363" s="6"/>
      <c r="Q363" s="6"/>
      <c r="R363" s="6"/>
      <c r="S363" s="6"/>
      <c r="T363" s="6"/>
    </row>
    <row r="364" spans="1:22" x14ac:dyDescent="0.3">
      <c r="A364" s="6"/>
      <c r="B364" s="41" t="s">
        <v>3</v>
      </c>
      <c r="C364" s="7">
        <f t="shared" ref="C364:H364" si="37">SUM(C352:C363)</f>
        <v>15</v>
      </c>
      <c r="D364" s="7">
        <f t="shared" si="37"/>
        <v>0</v>
      </c>
      <c r="E364" s="47">
        <f t="shared" si="37"/>
        <v>0</v>
      </c>
      <c r="F364" s="7">
        <f t="shared" si="37"/>
        <v>0</v>
      </c>
      <c r="G364" s="44">
        <f t="shared" si="37"/>
        <v>15</v>
      </c>
      <c r="H364" s="47">
        <f t="shared" si="37"/>
        <v>0</v>
      </c>
      <c r="I364" s="44">
        <f>SUM(I356:I363)</f>
        <v>5</v>
      </c>
      <c r="J364" s="44">
        <f>SUM(J352:J363)</f>
        <v>10</v>
      </c>
      <c r="K364" s="44">
        <f>SUM(K352:K363)</f>
        <v>15</v>
      </c>
      <c r="L364" s="7">
        <f>SUM(L359:L363)</f>
        <v>1120</v>
      </c>
      <c r="M364" s="68">
        <f>SUM(M352:M362)/4</f>
        <v>222.5</v>
      </c>
      <c r="N364" s="68">
        <f>SUM(N359:N363)</f>
        <v>1000</v>
      </c>
      <c r="O364" s="58">
        <f>SUM(O359:O362)/4</f>
        <v>200</v>
      </c>
      <c r="P364" s="8" t="s">
        <v>72</v>
      </c>
      <c r="Q364" s="8">
        <v>30000</v>
      </c>
      <c r="R364" s="40">
        <f>SUM(R359:R363)</f>
        <v>9</v>
      </c>
      <c r="S364" s="63"/>
      <c r="T364" s="6"/>
    </row>
    <row r="366" spans="1:22" x14ac:dyDescent="0.3">
      <c r="A366" s="82" t="s">
        <v>279</v>
      </c>
      <c r="B366" s="82"/>
      <c r="O366" s="419" t="str">
        <f>O325</f>
        <v>Curup Selatan , 31 Desember 2023</v>
      </c>
      <c r="P366" s="419"/>
      <c r="Q366" s="419"/>
      <c r="R366" s="419"/>
      <c r="S366" s="419"/>
      <c r="T366" s="419"/>
    </row>
    <row r="367" spans="1:22" x14ac:dyDescent="0.3">
      <c r="A367" s="111"/>
      <c r="B367" s="82"/>
      <c r="O367" s="419" t="s">
        <v>2</v>
      </c>
      <c r="P367" s="419"/>
      <c r="Q367" s="419"/>
      <c r="R367" s="419"/>
      <c r="S367" s="419"/>
      <c r="T367" s="419"/>
    </row>
    <row r="370" spans="1:20" x14ac:dyDescent="0.3">
      <c r="O370" s="428" t="str">
        <f>O329</f>
        <v>YENNY, SPKP</v>
      </c>
      <c r="P370" s="428"/>
      <c r="Q370" s="428"/>
      <c r="R370" s="428"/>
      <c r="S370" s="428"/>
      <c r="T370" s="428"/>
    </row>
    <row r="371" spans="1:20" x14ac:dyDescent="0.3">
      <c r="O371" s="419" t="str">
        <f>O330</f>
        <v>NIP. 19670717 198803 2 006</v>
      </c>
      <c r="P371" s="419"/>
      <c r="Q371" s="419"/>
      <c r="R371" s="419"/>
      <c r="S371" s="419"/>
      <c r="T371" s="419"/>
    </row>
    <row r="374" spans="1:20" x14ac:dyDescent="0.3">
      <c r="A374" s="16" t="s">
        <v>96</v>
      </c>
    </row>
    <row r="375" spans="1:20" x14ac:dyDescent="0.3">
      <c r="L375" s="17"/>
    </row>
    <row r="376" spans="1:20" x14ac:dyDescent="0.3">
      <c r="A376" s="441" t="s">
        <v>93</v>
      </c>
      <c r="B376" s="460"/>
      <c r="C376" s="460"/>
      <c r="D376" s="460"/>
      <c r="E376" s="460"/>
      <c r="F376" s="460"/>
      <c r="G376" s="460"/>
      <c r="H376" s="460"/>
      <c r="I376" s="460"/>
      <c r="J376" s="460"/>
      <c r="K376" s="460"/>
      <c r="L376" s="460"/>
      <c r="M376" s="460"/>
      <c r="N376" s="460"/>
      <c r="O376" s="460"/>
      <c r="P376" s="460"/>
      <c r="Q376" s="460"/>
      <c r="R376" s="460"/>
      <c r="S376" s="460"/>
      <c r="T376" s="447"/>
    </row>
    <row r="377" spans="1:20" x14ac:dyDescent="0.3">
      <c r="A377" s="444" t="s">
        <v>4</v>
      </c>
      <c r="B377" s="461"/>
      <c r="C377" s="461"/>
      <c r="D377" s="461"/>
      <c r="E377" s="461"/>
      <c r="F377" s="461"/>
      <c r="G377" s="461"/>
      <c r="H377" s="461"/>
      <c r="I377" s="461"/>
      <c r="J377" s="461"/>
      <c r="K377" s="461"/>
      <c r="L377" s="461"/>
      <c r="M377" s="461"/>
      <c r="N377" s="461"/>
      <c r="O377" s="461"/>
      <c r="P377" s="461"/>
      <c r="Q377" s="461"/>
      <c r="R377" s="461"/>
      <c r="S377" s="461"/>
      <c r="T377" s="445"/>
    </row>
    <row r="378" spans="1:20" ht="20.100000000000001" customHeight="1" x14ac:dyDescent="0.3">
      <c r="N378" s="18"/>
    </row>
    <row r="379" spans="1:20" ht="20.100000000000001" customHeight="1" x14ac:dyDescent="0.3">
      <c r="A379" s="19" t="s">
        <v>5</v>
      </c>
      <c r="B379" s="19"/>
      <c r="C379" s="19" t="s">
        <v>87</v>
      </c>
      <c r="D379" s="19"/>
      <c r="L379" s="20"/>
      <c r="N379" s="20"/>
      <c r="Q379" s="16" t="s">
        <v>42</v>
      </c>
      <c r="S379" s="16" t="str">
        <f>S339</f>
        <v>: 2023</v>
      </c>
    </row>
    <row r="380" spans="1:20" ht="20.100000000000001" customHeight="1" x14ac:dyDescent="0.3">
      <c r="A380" s="16" t="s">
        <v>9</v>
      </c>
      <c r="C380" s="16" t="str">
        <f>C340</f>
        <v>: CURUP SELATAN</v>
      </c>
      <c r="Q380" s="16" t="s">
        <v>43</v>
      </c>
      <c r="S380" s="16" t="s">
        <v>45</v>
      </c>
    </row>
    <row r="381" spans="1:20" ht="20.100000000000001" customHeight="1" x14ac:dyDescent="0.3">
      <c r="A381" s="16" t="s">
        <v>6</v>
      </c>
      <c r="C381" s="16" t="s">
        <v>99</v>
      </c>
      <c r="Q381" s="16" t="s">
        <v>44</v>
      </c>
      <c r="S381" s="16" t="str">
        <f>S341</f>
        <v>: IV ( Empat )</v>
      </c>
    </row>
    <row r="382" spans="1:20" x14ac:dyDescent="0.3">
      <c r="A382" s="16" t="s">
        <v>7</v>
      </c>
      <c r="C382" s="16" t="s">
        <v>41</v>
      </c>
    </row>
    <row r="384" spans="1:20" x14ac:dyDescent="0.3">
      <c r="A384" s="424" t="s">
        <v>8</v>
      </c>
      <c r="B384" s="424" t="s">
        <v>91</v>
      </c>
      <c r="C384" s="22" t="s">
        <v>10</v>
      </c>
      <c r="D384" s="433" t="s">
        <v>15</v>
      </c>
      <c r="E384" s="422"/>
      <c r="F384" s="422"/>
      <c r="G384" s="422"/>
      <c r="H384" s="422"/>
      <c r="I384" s="422"/>
      <c r="J384" s="422"/>
      <c r="K384" s="423"/>
      <c r="L384" s="431" t="s">
        <v>28</v>
      </c>
      <c r="M384" s="432"/>
      <c r="N384" s="431" t="s">
        <v>28</v>
      </c>
      <c r="O384" s="432"/>
      <c r="P384" s="23"/>
      <c r="Q384" s="387"/>
      <c r="R384" s="421" t="s">
        <v>35</v>
      </c>
      <c r="S384" s="427"/>
      <c r="T384" s="424" t="s">
        <v>39</v>
      </c>
    </row>
    <row r="385" spans="1:20" x14ac:dyDescent="0.3">
      <c r="A385" s="425"/>
      <c r="B385" s="425"/>
      <c r="C385" s="24" t="s">
        <v>11</v>
      </c>
      <c r="D385" s="421" t="s">
        <v>16</v>
      </c>
      <c r="E385" s="422"/>
      <c r="F385" s="422"/>
      <c r="G385" s="423"/>
      <c r="H385" s="433" t="s">
        <v>23</v>
      </c>
      <c r="I385" s="422"/>
      <c r="J385" s="422"/>
      <c r="K385" s="423"/>
      <c r="L385" s="434" t="s">
        <v>29</v>
      </c>
      <c r="M385" s="435"/>
      <c r="N385" s="434" t="s">
        <v>29</v>
      </c>
      <c r="O385" s="435"/>
      <c r="P385" s="25"/>
      <c r="Q385" s="26" t="s">
        <v>416</v>
      </c>
      <c r="R385" s="429" t="s">
        <v>36</v>
      </c>
      <c r="S385" s="430"/>
      <c r="T385" s="425"/>
    </row>
    <row r="386" spans="1:20" x14ac:dyDescent="0.3">
      <c r="A386" s="425"/>
      <c r="B386" s="425"/>
      <c r="C386" s="26" t="s">
        <v>12</v>
      </c>
      <c r="D386" s="23"/>
      <c r="E386" s="27"/>
      <c r="F386" s="23"/>
      <c r="G386" s="23"/>
      <c r="H386" s="23"/>
      <c r="I386" s="23"/>
      <c r="J386" s="23"/>
      <c r="K386" s="23"/>
      <c r="L386" s="421" t="s">
        <v>30</v>
      </c>
      <c r="M386" s="427"/>
      <c r="N386" s="421" t="s">
        <v>30</v>
      </c>
      <c r="O386" s="427"/>
      <c r="P386" s="24" t="s">
        <v>34</v>
      </c>
      <c r="Q386" s="24" t="s">
        <v>417</v>
      </c>
      <c r="R386" s="22"/>
      <c r="S386" s="22"/>
      <c r="T386" s="425"/>
    </row>
    <row r="387" spans="1:20" x14ac:dyDescent="0.3">
      <c r="A387" s="425"/>
      <c r="B387" s="425"/>
      <c r="C387" s="26" t="s">
        <v>13</v>
      </c>
      <c r="D387" s="24" t="s">
        <v>17</v>
      </c>
      <c r="E387" s="28" t="s">
        <v>17</v>
      </c>
      <c r="F387" s="24" t="s">
        <v>20</v>
      </c>
      <c r="G387" s="24" t="s">
        <v>22</v>
      </c>
      <c r="H387" s="24" t="s">
        <v>24</v>
      </c>
      <c r="I387" s="24" t="s">
        <v>25</v>
      </c>
      <c r="J387" s="24" t="s">
        <v>26</v>
      </c>
      <c r="K387" s="24" t="s">
        <v>22</v>
      </c>
      <c r="L387" s="429" t="s">
        <v>14</v>
      </c>
      <c r="M387" s="430"/>
      <c r="N387" s="429" t="s">
        <v>33</v>
      </c>
      <c r="O387" s="430"/>
      <c r="P387" s="24" t="s">
        <v>28</v>
      </c>
      <c r="Q387" s="24" t="s">
        <v>418</v>
      </c>
      <c r="R387" s="24" t="s">
        <v>37</v>
      </c>
      <c r="S387" s="24" t="s">
        <v>38</v>
      </c>
      <c r="T387" s="425"/>
    </row>
    <row r="388" spans="1:20" x14ac:dyDescent="0.3">
      <c r="A388" s="425"/>
      <c r="B388" s="425"/>
      <c r="C388" s="26" t="s">
        <v>14</v>
      </c>
      <c r="D388" s="24" t="s">
        <v>18</v>
      </c>
      <c r="E388" s="28" t="s">
        <v>19</v>
      </c>
      <c r="F388" s="24" t="s">
        <v>21</v>
      </c>
      <c r="G388" s="24"/>
      <c r="H388" s="24"/>
      <c r="I388" s="24"/>
      <c r="J388" s="24" t="s">
        <v>27</v>
      </c>
      <c r="K388" s="24"/>
      <c r="L388" s="22" t="s">
        <v>22</v>
      </c>
      <c r="M388" s="22" t="s">
        <v>31</v>
      </c>
      <c r="N388" s="22" t="s">
        <v>22</v>
      </c>
      <c r="O388" s="22" t="s">
        <v>31</v>
      </c>
      <c r="P388" s="25"/>
      <c r="Q388" s="25"/>
      <c r="R388" s="25"/>
      <c r="S388" s="25"/>
      <c r="T388" s="425"/>
    </row>
    <row r="389" spans="1:20" x14ac:dyDescent="0.3">
      <c r="A389" s="426"/>
      <c r="B389" s="426"/>
      <c r="C389" s="29"/>
      <c r="D389" s="30"/>
      <c r="E389" s="31"/>
      <c r="F389" s="30"/>
      <c r="G389" s="30"/>
      <c r="H389" s="30"/>
      <c r="I389" s="30"/>
      <c r="J389" s="30"/>
      <c r="K389" s="30"/>
      <c r="L389" s="32" t="s">
        <v>29</v>
      </c>
      <c r="M389" s="33" t="s">
        <v>32</v>
      </c>
      <c r="N389" s="32" t="s">
        <v>29</v>
      </c>
      <c r="O389" s="33" t="s">
        <v>32</v>
      </c>
      <c r="P389" s="30"/>
      <c r="Q389" s="30"/>
      <c r="R389" s="30"/>
      <c r="S389" s="30"/>
      <c r="T389" s="426"/>
    </row>
    <row r="390" spans="1:20" x14ac:dyDescent="0.3">
      <c r="A390" s="8">
        <v>1</v>
      </c>
      <c r="B390" s="8">
        <v>2</v>
      </c>
      <c r="C390" s="8">
        <v>3</v>
      </c>
      <c r="D390" s="8">
        <v>4</v>
      </c>
      <c r="E390" s="8">
        <v>5</v>
      </c>
      <c r="F390" s="8">
        <v>6</v>
      </c>
      <c r="G390" s="8" t="s">
        <v>0</v>
      </c>
      <c r="H390" s="8">
        <v>8</v>
      </c>
      <c r="I390" s="8">
        <v>9</v>
      </c>
      <c r="J390" s="8">
        <v>10</v>
      </c>
      <c r="K390" s="8" t="s">
        <v>1</v>
      </c>
      <c r="L390" s="8">
        <v>12</v>
      </c>
      <c r="M390" s="8">
        <v>13</v>
      </c>
      <c r="N390" s="8">
        <v>14</v>
      </c>
      <c r="O390" s="8">
        <v>15</v>
      </c>
      <c r="P390" s="8">
        <v>16</v>
      </c>
      <c r="Q390" s="8"/>
      <c r="R390" s="8">
        <v>17</v>
      </c>
      <c r="S390" s="8">
        <v>18</v>
      </c>
      <c r="T390" s="8">
        <v>19</v>
      </c>
    </row>
    <row r="391" spans="1:20" ht="20.100000000000001" customHeight="1" x14ac:dyDescent="0.3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7"/>
      <c r="P391" s="6"/>
      <c r="Q391" s="6"/>
      <c r="R391" s="6"/>
      <c r="S391" s="6"/>
      <c r="T391" s="6"/>
    </row>
    <row r="392" spans="1:20" x14ac:dyDescent="0.3">
      <c r="A392" s="6">
        <v>1</v>
      </c>
      <c r="B392" s="67" t="s">
        <v>148</v>
      </c>
      <c r="C392" s="13">
        <v>0</v>
      </c>
      <c r="D392" s="3">
        <v>0</v>
      </c>
      <c r="E392" s="3">
        <v>0</v>
      </c>
      <c r="F392" s="3">
        <v>0</v>
      </c>
      <c r="G392" s="3">
        <f t="shared" ref="G392:G397" si="38">C392+E392-F392</f>
        <v>0</v>
      </c>
      <c r="H392" s="3">
        <v>0</v>
      </c>
      <c r="I392" s="64">
        <v>0</v>
      </c>
      <c r="J392" s="86">
        <v>0</v>
      </c>
      <c r="K392" s="3">
        <f>H392+I392+J392</f>
        <v>0</v>
      </c>
      <c r="L392" s="13">
        <v>0</v>
      </c>
      <c r="M392" s="7">
        <v>0</v>
      </c>
      <c r="N392" s="47">
        <v>0</v>
      </c>
      <c r="O392" s="47">
        <f>M392</f>
        <v>0</v>
      </c>
      <c r="P392" s="8" t="s">
        <v>287</v>
      </c>
      <c r="Q392" s="8"/>
      <c r="R392" s="3">
        <v>0</v>
      </c>
      <c r="S392" s="6"/>
      <c r="T392" s="6"/>
    </row>
    <row r="393" spans="1:20" x14ac:dyDescent="0.3">
      <c r="A393" s="6">
        <v>2</v>
      </c>
      <c r="B393" s="67" t="s">
        <v>149</v>
      </c>
      <c r="C393" s="13">
        <v>0</v>
      </c>
      <c r="D393" s="3">
        <v>0</v>
      </c>
      <c r="E393" s="3">
        <v>0</v>
      </c>
      <c r="F393" s="3">
        <v>0</v>
      </c>
      <c r="G393" s="3">
        <f t="shared" si="38"/>
        <v>0</v>
      </c>
      <c r="H393" s="64">
        <v>0</v>
      </c>
      <c r="I393" s="64">
        <v>0</v>
      </c>
      <c r="J393" s="86">
        <v>0</v>
      </c>
      <c r="K393" s="3">
        <f t="shared" ref="K393:K402" si="39">H393+I393+J393</f>
        <v>0</v>
      </c>
      <c r="L393" s="13">
        <v>0</v>
      </c>
      <c r="M393" s="7">
        <v>0</v>
      </c>
      <c r="N393" s="47">
        <v>0</v>
      </c>
      <c r="O393" s="47">
        <f t="shared" ref="O393:O398" si="40">M393</f>
        <v>0</v>
      </c>
      <c r="P393" s="8" t="s">
        <v>287</v>
      </c>
      <c r="Q393" s="8"/>
      <c r="R393" s="3">
        <v>0</v>
      </c>
      <c r="S393" s="6"/>
      <c r="T393" s="6"/>
    </row>
    <row r="394" spans="1:20" x14ac:dyDescent="0.3">
      <c r="A394" s="6">
        <v>3</v>
      </c>
      <c r="B394" s="67" t="s">
        <v>150</v>
      </c>
      <c r="C394" s="13">
        <v>0</v>
      </c>
      <c r="D394" s="3">
        <v>0</v>
      </c>
      <c r="E394" s="3">
        <v>0</v>
      </c>
      <c r="F394" s="3">
        <v>0</v>
      </c>
      <c r="G394" s="3">
        <f t="shared" si="38"/>
        <v>0</v>
      </c>
      <c r="H394" s="3">
        <v>0</v>
      </c>
      <c r="I394" s="64">
        <v>0</v>
      </c>
      <c r="J394" s="86">
        <v>0</v>
      </c>
      <c r="K394" s="3">
        <f t="shared" si="39"/>
        <v>0</v>
      </c>
      <c r="L394" s="13">
        <v>0</v>
      </c>
      <c r="M394" s="7">
        <v>0</v>
      </c>
      <c r="N394" s="47">
        <v>0</v>
      </c>
      <c r="O394" s="47">
        <f t="shared" si="40"/>
        <v>0</v>
      </c>
      <c r="P394" s="8" t="s">
        <v>287</v>
      </c>
      <c r="Q394" s="8"/>
      <c r="R394" s="3">
        <v>0</v>
      </c>
      <c r="S394" s="6"/>
      <c r="T394" s="6"/>
    </row>
    <row r="395" spans="1:20" x14ac:dyDescent="0.3">
      <c r="A395" s="6">
        <v>4</v>
      </c>
      <c r="B395" s="67" t="s">
        <v>151</v>
      </c>
      <c r="C395" s="36">
        <v>0</v>
      </c>
      <c r="D395" s="3">
        <v>0</v>
      </c>
      <c r="E395" s="3">
        <v>0</v>
      </c>
      <c r="F395" s="3">
        <v>0</v>
      </c>
      <c r="G395" s="3">
        <f t="shared" si="38"/>
        <v>0</v>
      </c>
      <c r="H395" s="3">
        <v>0</v>
      </c>
      <c r="I395" s="64">
        <v>0</v>
      </c>
      <c r="J395" s="86">
        <v>0</v>
      </c>
      <c r="K395" s="3">
        <f t="shared" si="39"/>
        <v>0</v>
      </c>
      <c r="L395" s="13">
        <v>0</v>
      </c>
      <c r="M395" s="7">
        <v>0</v>
      </c>
      <c r="N395" s="47">
        <v>0</v>
      </c>
      <c r="O395" s="47">
        <f t="shared" si="40"/>
        <v>0</v>
      </c>
      <c r="P395" s="8" t="s">
        <v>287</v>
      </c>
      <c r="Q395" s="8"/>
      <c r="R395" s="3">
        <v>0</v>
      </c>
      <c r="S395" s="6"/>
      <c r="T395" s="6"/>
    </row>
    <row r="396" spans="1:20" x14ac:dyDescent="0.3">
      <c r="A396" s="6">
        <v>5</v>
      </c>
      <c r="B396" s="67" t="s">
        <v>152</v>
      </c>
      <c r="C396" s="37">
        <v>0</v>
      </c>
      <c r="D396" s="37">
        <v>0</v>
      </c>
      <c r="E396" s="3">
        <v>0</v>
      </c>
      <c r="F396" s="3">
        <v>0</v>
      </c>
      <c r="G396" s="3">
        <v>0</v>
      </c>
      <c r="H396" s="3">
        <v>0</v>
      </c>
      <c r="I396" s="3">
        <v>0</v>
      </c>
      <c r="J396" s="3">
        <v>0</v>
      </c>
      <c r="K396" s="3">
        <f t="shared" si="39"/>
        <v>0</v>
      </c>
      <c r="L396" s="13">
        <v>0</v>
      </c>
      <c r="M396" s="7">
        <v>0</v>
      </c>
      <c r="N396" s="47">
        <v>0</v>
      </c>
      <c r="O396" s="47">
        <f t="shared" si="40"/>
        <v>0</v>
      </c>
      <c r="P396" s="8" t="s">
        <v>287</v>
      </c>
      <c r="Q396" s="8"/>
      <c r="R396" s="3">
        <v>0</v>
      </c>
      <c r="S396" s="6"/>
      <c r="T396" s="6"/>
    </row>
    <row r="397" spans="1:20" x14ac:dyDescent="0.3">
      <c r="A397" s="6">
        <v>6</v>
      </c>
      <c r="B397" s="67" t="s">
        <v>153</v>
      </c>
      <c r="C397" s="13">
        <v>0</v>
      </c>
      <c r="D397" s="3">
        <v>0</v>
      </c>
      <c r="E397" s="3">
        <v>0</v>
      </c>
      <c r="F397" s="3">
        <v>0</v>
      </c>
      <c r="G397" s="3">
        <f t="shared" si="38"/>
        <v>0</v>
      </c>
      <c r="H397" s="3">
        <v>0</v>
      </c>
      <c r="I397" s="3">
        <v>0</v>
      </c>
      <c r="J397" s="86">
        <v>0</v>
      </c>
      <c r="K397" s="3">
        <f t="shared" si="39"/>
        <v>0</v>
      </c>
      <c r="L397" s="13">
        <v>0</v>
      </c>
      <c r="M397" s="7">
        <v>0</v>
      </c>
      <c r="N397" s="47">
        <v>0</v>
      </c>
      <c r="O397" s="47">
        <f t="shared" si="40"/>
        <v>0</v>
      </c>
      <c r="P397" s="8" t="s">
        <v>287</v>
      </c>
      <c r="Q397" s="8"/>
      <c r="R397" s="3">
        <v>0</v>
      </c>
      <c r="S397" s="6"/>
      <c r="T397" s="6"/>
    </row>
    <row r="398" spans="1:20" x14ac:dyDescent="0.3">
      <c r="A398" s="6">
        <v>7</v>
      </c>
      <c r="B398" s="67" t="s">
        <v>154</v>
      </c>
      <c r="C398" s="37">
        <v>0</v>
      </c>
      <c r="D398" s="3">
        <v>0</v>
      </c>
      <c r="E398" s="3">
        <v>0</v>
      </c>
      <c r="F398" s="3">
        <v>0</v>
      </c>
      <c r="G398" s="38">
        <f>C398+E398-F398</f>
        <v>0</v>
      </c>
      <c r="H398" s="64">
        <v>0</v>
      </c>
      <c r="I398" s="38">
        <v>0</v>
      </c>
      <c r="J398" s="110">
        <v>0</v>
      </c>
      <c r="K398" s="3">
        <f t="shared" si="39"/>
        <v>0</v>
      </c>
      <c r="L398" s="13">
        <v>0</v>
      </c>
      <c r="M398" s="7">
        <v>0</v>
      </c>
      <c r="N398" s="47">
        <v>0</v>
      </c>
      <c r="O398" s="47">
        <f t="shared" si="40"/>
        <v>0</v>
      </c>
      <c r="P398" s="8" t="s">
        <v>287</v>
      </c>
      <c r="Q398" s="8"/>
      <c r="R398" s="3">
        <v>0</v>
      </c>
      <c r="S398" s="6"/>
      <c r="T398" s="6"/>
    </row>
    <row r="399" spans="1:20" x14ac:dyDescent="0.3">
      <c r="A399" s="6">
        <v>8</v>
      </c>
      <c r="B399" s="67" t="s">
        <v>155</v>
      </c>
      <c r="C399" s="36">
        <v>9.5</v>
      </c>
      <c r="D399" s="3">
        <v>0</v>
      </c>
      <c r="E399" s="3">
        <v>0</v>
      </c>
      <c r="F399" s="3">
        <v>0</v>
      </c>
      <c r="G399" s="3">
        <f>C399+E399-F399</f>
        <v>9.5</v>
      </c>
      <c r="H399" s="3">
        <v>2</v>
      </c>
      <c r="I399" s="3">
        <v>6</v>
      </c>
      <c r="J399" s="110">
        <v>1.5</v>
      </c>
      <c r="K399" s="38">
        <f>H399+I399+J399</f>
        <v>9.5</v>
      </c>
      <c r="L399" s="58">
        <v>2220</v>
      </c>
      <c r="M399" s="69">
        <v>370</v>
      </c>
      <c r="N399" s="58">
        <f>I399*O399</f>
        <v>2160</v>
      </c>
      <c r="O399" s="69">
        <v>360</v>
      </c>
      <c r="P399" s="8" t="s">
        <v>287</v>
      </c>
      <c r="Q399" s="8">
        <v>25000</v>
      </c>
      <c r="R399" s="58">
        <v>4</v>
      </c>
      <c r="S399" s="6"/>
      <c r="T399" s="6"/>
    </row>
    <row r="400" spans="1:20" x14ac:dyDescent="0.3">
      <c r="A400" s="6">
        <v>9</v>
      </c>
      <c r="B400" s="67" t="s">
        <v>156</v>
      </c>
      <c r="C400" s="36">
        <v>10.5</v>
      </c>
      <c r="D400" s="3">
        <v>0</v>
      </c>
      <c r="E400" s="3">
        <v>0</v>
      </c>
      <c r="F400" s="3">
        <v>0</v>
      </c>
      <c r="G400" s="3">
        <f>C400+E400-F400</f>
        <v>10.5</v>
      </c>
      <c r="H400" s="3">
        <v>3</v>
      </c>
      <c r="I400" s="3">
        <v>5</v>
      </c>
      <c r="J400" s="110">
        <v>2.5</v>
      </c>
      <c r="K400" s="38">
        <f t="shared" si="39"/>
        <v>10.5</v>
      </c>
      <c r="L400" s="58">
        <v>1900</v>
      </c>
      <c r="M400" s="69">
        <v>380</v>
      </c>
      <c r="N400" s="58">
        <f>I400*O400</f>
        <v>1900</v>
      </c>
      <c r="O400" s="69">
        <v>380</v>
      </c>
      <c r="P400" s="8" t="s">
        <v>287</v>
      </c>
      <c r="Q400" s="8">
        <v>25000</v>
      </c>
      <c r="R400" s="58">
        <v>2</v>
      </c>
      <c r="S400" s="6"/>
      <c r="T400" s="6"/>
    </row>
    <row r="401" spans="1:20" x14ac:dyDescent="0.3">
      <c r="A401" s="6">
        <v>10</v>
      </c>
      <c r="B401" s="67" t="s">
        <v>157</v>
      </c>
      <c r="C401" s="13">
        <v>9</v>
      </c>
      <c r="D401" s="3">
        <v>0</v>
      </c>
      <c r="E401" s="3">
        <v>0</v>
      </c>
      <c r="F401" s="3">
        <v>0</v>
      </c>
      <c r="G401" s="3">
        <f>C401+E401-F401</f>
        <v>9</v>
      </c>
      <c r="H401" s="3">
        <v>0</v>
      </c>
      <c r="I401" s="3">
        <v>6</v>
      </c>
      <c r="J401" s="68">
        <v>3</v>
      </c>
      <c r="K401" s="3">
        <f>H401+I401+J401</f>
        <v>9</v>
      </c>
      <c r="L401" s="58">
        <v>2280</v>
      </c>
      <c r="M401" s="69">
        <v>380</v>
      </c>
      <c r="N401" s="58">
        <f>I401*O401</f>
        <v>2280</v>
      </c>
      <c r="O401" s="69">
        <v>380</v>
      </c>
      <c r="P401" s="8" t="s">
        <v>287</v>
      </c>
      <c r="Q401" s="8">
        <v>25000</v>
      </c>
      <c r="R401" s="58">
        <v>5</v>
      </c>
      <c r="S401" s="6"/>
      <c r="T401" s="6"/>
    </row>
    <row r="402" spans="1:20" x14ac:dyDescent="0.3">
      <c r="A402" s="6">
        <v>11</v>
      </c>
      <c r="B402" s="67" t="s">
        <v>158</v>
      </c>
      <c r="C402" s="13">
        <v>8</v>
      </c>
      <c r="D402" s="3">
        <v>0</v>
      </c>
      <c r="E402" s="38">
        <v>0</v>
      </c>
      <c r="F402" s="3">
        <v>0</v>
      </c>
      <c r="G402" s="3">
        <f>C402+E402-F402</f>
        <v>8</v>
      </c>
      <c r="H402" s="3">
        <v>4</v>
      </c>
      <c r="I402" s="3">
        <v>3</v>
      </c>
      <c r="J402" s="68">
        <v>1</v>
      </c>
      <c r="K402" s="3">
        <f t="shared" si="39"/>
        <v>8</v>
      </c>
      <c r="L402" s="58">
        <v>1170</v>
      </c>
      <c r="M402" s="69">
        <v>390</v>
      </c>
      <c r="N402" s="58">
        <f>I402*O402</f>
        <v>1140</v>
      </c>
      <c r="O402" s="69">
        <v>380</v>
      </c>
      <c r="P402" s="8" t="s">
        <v>287</v>
      </c>
      <c r="Q402" s="8">
        <v>25000</v>
      </c>
      <c r="R402" s="58">
        <v>3</v>
      </c>
      <c r="S402" s="6"/>
      <c r="T402" s="6"/>
    </row>
    <row r="403" spans="1:20" x14ac:dyDescent="0.3">
      <c r="A403" s="6"/>
      <c r="B403" s="6"/>
      <c r="C403" s="13"/>
      <c r="D403" s="6"/>
      <c r="E403" s="6"/>
      <c r="F403" s="6"/>
      <c r="G403" s="38"/>
      <c r="H403" s="3"/>
      <c r="I403" s="3"/>
      <c r="J403" s="38"/>
      <c r="K403" s="38"/>
      <c r="L403" s="6"/>
      <c r="M403" s="6"/>
      <c r="N403" s="6"/>
      <c r="O403" s="69"/>
      <c r="P403" s="6"/>
      <c r="Q403" s="6"/>
      <c r="R403" s="6"/>
      <c r="S403" s="6"/>
      <c r="T403" s="6"/>
    </row>
    <row r="404" spans="1:20" x14ac:dyDescent="0.3">
      <c r="A404" s="6"/>
      <c r="B404" s="41" t="s">
        <v>3</v>
      </c>
      <c r="C404" s="7">
        <f t="shared" ref="C404:H404" si="41">SUM(C392:C403)</f>
        <v>37</v>
      </c>
      <c r="D404" s="3">
        <v>0</v>
      </c>
      <c r="E404" s="3">
        <v>0</v>
      </c>
      <c r="F404" s="65">
        <f t="shared" si="41"/>
        <v>0</v>
      </c>
      <c r="G404" s="44">
        <f t="shared" si="41"/>
        <v>37</v>
      </c>
      <c r="H404" s="44">
        <f t="shared" si="41"/>
        <v>9</v>
      </c>
      <c r="I404" s="44">
        <f>SUM(I396:I403)</f>
        <v>20</v>
      </c>
      <c r="J404" s="44">
        <f>SUM(J392:J403)</f>
        <v>8</v>
      </c>
      <c r="K404" s="44">
        <f>SUM(K392:K403)</f>
        <v>37</v>
      </c>
      <c r="L404" s="7">
        <f>SUM(L399:L403)</f>
        <v>7570</v>
      </c>
      <c r="M404" s="68">
        <f>SUM(M392:M402)/4</f>
        <v>380</v>
      </c>
      <c r="N404" s="7">
        <f>SUM(N399:N403)</f>
        <v>7480</v>
      </c>
      <c r="O404" s="69">
        <f>SUM(O399:O402)/4</f>
        <v>375</v>
      </c>
      <c r="P404" s="8" t="s">
        <v>287</v>
      </c>
      <c r="Q404" s="8">
        <v>25000</v>
      </c>
      <c r="R404" s="3">
        <f>SUM(R392:R403)</f>
        <v>14</v>
      </c>
      <c r="S404" s="63"/>
      <c r="T404" s="6"/>
    </row>
    <row r="406" spans="1:20" x14ac:dyDescent="0.3">
      <c r="A406" s="82" t="s">
        <v>279</v>
      </c>
      <c r="B406" s="82"/>
      <c r="C406" s="82"/>
      <c r="K406" s="20"/>
      <c r="O406" s="419" t="str">
        <f>O366</f>
        <v>Curup Selatan , 31 Desember 2023</v>
      </c>
      <c r="P406" s="419"/>
      <c r="Q406" s="419"/>
      <c r="R406" s="419"/>
      <c r="S406" s="419"/>
      <c r="T406" s="419"/>
    </row>
    <row r="407" spans="1:20" x14ac:dyDescent="0.3">
      <c r="A407" s="83"/>
      <c r="B407" s="82"/>
      <c r="C407" s="82"/>
      <c r="O407" s="419" t="s">
        <v>2</v>
      </c>
      <c r="P407" s="419"/>
      <c r="Q407" s="419"/>
      <c r="R407" s="419"/>
      <c r="S407" s="419"/>
      <c r="T407" s="419"/>
    </row>
    <row r="408" spans="1:20" x14ac:dyDescent="0.3">
      <c r="A408" s="82"/>
      <c r="B408" s="82"/>
      <c r="C408" s="82"/>
    </row>
    <row r="410" spans="1:20" x14ac:dyDescent="0.3">
      <c r="O410" s="428" t="str">
        <f>O370</f>
        <v>YENNY, SPKP</v>
      </c>
      <c r="P410" s="428"/>
      <c r="Q410" s="428"/>
      <c r="R410" s="428"/>
      <c r="S410" s="428"/>
      <c r="T410" s="428"/>
    </row>
    <row r="411" spans="1:20" x14ac:dyDescent="0.3">
      <c r="O411" s="419" t="str">
        <f>O371</f>
        <v>NIP. 19670717 198803 2 006</v>
      </c>
      <c r="P411" s="419"/>
      <c r="Q411" s="419"/>
      <c r="R411" s="419"/>
      <c r="S411" s="419"/>
      <c r="T411" s="419"/>
    </row>
  </sheetData>
  <mergeCells count="220">
    <mergeCell ref="R55:S55"/>
    <mergeCell ref="L56:M56"/>
    <mergeCell ref="N56:O56"/>
    <mergeCell ref="L57:M57"/>
    <mergeCell ref="N57:O57"/>
    <mergeCell ref="A3:T3"/>
    <mergeCell ref="A4:T4"/>
    <mergeCell ref="A10:A15"/>
    <mergeCell ref="B10:B15"/>
    <mergeCell ref="D10:K10"/>
    <mergeCell ref="L10:M10"/>
    <mergeCell ref="N10:O10"/>
    <mergeCell ref="R10:S10"/>
    <mergeCell ref="T10:T15"/>
    <mergeCell ref="D11:G11"/>
    <mergeCell ref="H11:K11"/>
    <mergeCell ref="L11:M11"/>
    <mergeCell ref="N11:O11"/>
    <mergeCell ref="R11:S11"/>
    <mergeCell ref="L12:M12"/>
    <mergeCell ref="N12:O12"/>
    <mergeCell ref="L13:M13"/>
    <mergeCell ref="N13:O13"/>
    <mergeCell ref="A88:T88"/>
    <mergeCell ref="A89:T89"/>
    <mergeCell ref="A96:A101"/>
    <mergeCell ref="B96:B101"/>
    <mergeCell ref="D96:K96"/>
    <mergeCell ref="L96:M96"/>
    <mergeCell ref="N96:O96"/>
    <mergeCell ref="A46:T46"/>
    <mergeCell ref="O36:S36"/>
    <mergeCell ref="O37:S37"/>
    <mergeCell ref="O40:S40"/>
    <mergeCell ref="O41:S41"/>
    <mergeCell ref="A47:T47"/>
    <mergeCell ref="A54:A59"/>
    <mergeCell ref="B54:B59"/>
    <mergeCell ref="D54:K54"/>
    <mergeCell ref="L54:M54"/>
    <mergeCell ref="N54:O54"/>
    <mergeCell ref="R54:S54"/>
    <mergeCell ref="T54:T59"/>
    <mergeCell ref="D55:G55"/>
    <mergeCell ref="H55:K55"/>
    <mergeCell ref="L55:M55"/>
    <mergeCell ref="N55:O55"/>
    <mergeCell ref="A128:T128"/>
    <mergeCell ref="A129:T129"/>
    <mergeCell ref="O122:S122"/>
    <mergeCell ref="O123:S123"/>
    <mergeCell ref="R96:S96"/>
    <mergeCell ref="T96:T101"/>
    <mergeCell ref="D97:G97"/>
    <mergeCell ref="H97:K97"/>
    <mergeCell ref="L97:M97"/>
    <mergeCell ref="N97:O97"/>
    <mergeCell ref="L98:M98"/>
    <mergeCell ref="N98:O98"/>
    <mergeCell ref="L99:M99"/>
    <mergeCell ref="A169:T169"/>
    <mergeCell ref="A170:T170"/>
    <mergeCell ref="A177:A182"/>
    <mergeCell ref="B177:B182"/>
    <mergeCell ref="D177:K177"/>
    <mergeCell ref="L177:M177"/>
    <mergeCell ref="N177:O177"/>
    <mergeCell ref="A136:A141"/>
    <mergeCell ref="B136:B141"/>
    <mergeCell ref="D136:K136"/>
    <mergeCell ref="L136:M136"/>
    <mergeCell ref="N136:O136"/>
    <mergeCell ref="R136:S136"/>
    <mergeCell ref="T136:T141"/>
    <mergeCell ref="D137:G137"/>
    <mergeCell ref="H137:K137"/>
    <mergeCell ref="L137:M137"/>
    <mergeCell ref="N137:O137"/>
    <mergeCell ref="R137:S137"/>
    <mergeCell ref="L138:M138"/>
    <mergeCell ref="N138:O138"/>
    <mergeCell ref="L139:M139"/>
    <mergeCell ref="N139:O139"/>
    <mergeCell ref="A213:T213"/>
    <mergeCell ref="O203:S203"/>
    <mergeCell ref="O204:S204"/>
    <mergeCell ref="R177:S177"/>
    <mergeCell ref="T177:T182"/>
    <mergeCell ref="D178:G178"/>
    <mergeCell ref="H178:K178"/>
    <mergeCell ref="L178:M178"/>
    <mergeCell ref="N178:O178"/>
    <mergeCell ref="L179:M179"/>
    <mergeCell ref="N179:O179"/>
    <mergeCell ref="L180:M180"/>
    <mergeCell ref="N220:O220"/>
    <mergeCell ref="R220:S220"/>
    <mergeCell ref="T220:T225"/>
    <mergeCell ref="D221:G221"/>
    <mergeCell ref="H221:K221"/>
    <mergeCell ref="L221:M221"/>
    <mergeCell ref="N221:O221"/>
    <mergeCell ref="R221:S221"/>
    <mergeCell ref="L222:M222"/>
    <mergeCell ref="N222:O222"/>
    <mergeCell ref="L223:M223"/>
    <mergeCell ref="N223:O223"/>
    <mergeCell ref="A295:T295"/>
    <mergeCell ref="A296:T296"/>
    <mergeCell ref="O287:S287"/>
    <mergeCell ref="O288:S288"/>
    <mergeCell ref="R261:S261"/>
    <mergeCell ref="T261:T266"/>
    <mergeCell ref="D262:G262"/>
    <mergeCell ref="H262:K262"/>
    <mergeCell ref="L262:M262"/>
    <mergeCell ref="N262:O262"/>
    <mergeCell ref="L263:M263"/>
    <mergeCell ref="N263:O263"/>
    <mergeCell ref="L264:M264"/>
    <mergeCell ref="A261:A266"/>
    <mergeCell ref="B261:B266"/>
    <mergeCell ref="D261:K261"/>
    <mergeCell ref="L261:M261"/>
    <mergeCell ref="N261:O261"/>
    <mergeCell ref="A303:A308"/>
    <mergeCell ref="B303:B308"/>
    <mergeCell ref="D303:K303"/>
    <mergeCell ref="L303:M303"/>
    <mergeCell ref="N303:O303"/>
    <mergeCell ref="R303:S303"/>
    <mergeCell ref="T303:T308"/>
    <mergeCell ref="D304:G304"/>
    <mergeCell ref="H304:K304"/>
    <mergeCell ref="L304:M304"/>
    <mergeCell ref="N304:O304"/>
    <mergeCell ref="R304:S304"/>
    <mergeCell ref="L305:M305"/>
    <mergeCell ref="N305:O305"/>
    <mergeCell ref="L306:M306"/>
    <mergeCell ref="N306:O306"/>
    <mergeCell ref="B344:B349"/>
    <mergeCell ref="D344:K344"/>
    <mergeCell ref="L344:M344"/>
    <mergeCell ref="N344:O344"/>
    <mergeCell ref="R344:S344"/>
    <mergeCell ref="T344:T349"/>
    <mergeCell ref="D345:G345"/>
    <mergeCell ref="H345:K345"/>
    <mergeCell ref="L345:M345"/>
    <mergeCell ref="N345:O345"/>
    <mergeCell ref="R345:S345"/>
    <mergeCell ref="L346:M346"/>
    <mergeCell ref="N346:O346"/>
    <mergeCell ref="L347:M347"/>
    <mergeCell ref="O407:T407"/>
    <mergeCell ref="O410:T410"/>
    <mergeCell ref="O411:T411"/>
    <mergeCell ref="T384:T389"/>
    <mergeCell ref="D385:G385"/>
    <mergeCell ref="H385:K385"/>
    <mergeCell ref="L385:M385"/>
    <mergeCell ref="N385:O385"/>
    <mergeCell ref="R385:S385"/>
    <mergeCell ref="L386:M386"/>
    <mergeCell ref="R384:S384"/>
    <mergeCell ref="N386:O386"/>
    <mergeCell ref="L387:M387"/>
    <mergeCell ref="N387:O387"/>
    <mergeCell ref="D384:K384"/>
    <mergeCell ref="L384:M384"/>
    <mergeCell ref="N384:O384"/>
    <mergeCell ref="O76:S76"/>
    <mergeCell ref="O77:S77"/>
    <mergeCell ref="O80:S80"/>
    <mergeCell ref="O81:S81"/>
    <mergeCell ref="O118:S118"/>
    <mergeCell ref="O119:S119"/>
    <mergeCell ref="N99:O99"/>
    <mergeCell ref="R97:S97"/>
    <mergeCell ref="R262:S262"/>
    <mergeCell ref="O158:S158"/>
    <mergeCell ref="O159:S159"/>
    <mergeCell ref="O162:S162"/>
    <mergeCell ref="O163:S163"/>
    <mergeCell ref="O199:S199"/>
    <mergeCell ref="O200:S200"/>
    <mergeCell ref="N180:O180"/>
    <mergeCell ref="R178:S178"/>
    <mergeCell ref="A212:T212"/>
    <mergeCell ref="A253:T253"/>
    <mergeCell ref="A254:T254"/>
    <mergeCell ref="A220:A225"/>
    <mergeCell ref="B220:B225"/>
    <mergeCell ref="D220:K220"/>
    <mergeCell ref="L220:M220"/>
    <mergeCell ref="O325:T325"/>
    <mergeCell ref="O366:T366"/>
    <mergeCell ref="O406:T406"/>
    <mergeCell ref="O242:S242"/>
    <mergeCell ref="O243:S243"/>
    <mergeCell ref="O246:S246"/>
    <mergeCell ref="O247:S247"/>
    <mergeCell ref="O283:S283"/>
    <mergeCell ref="O284:S284"/>
    <mergeCell ref="N264:O264"/>
    <mergeCell ref="N347:O347"/>
    <mergeCell ref="O367:T367"/>
    <mergeCell ref="O370:T370"/>
    <mergeCell ref="O371:T371"/>
    <mergeCell ref="A376:T376"/>
    <mergeCell ref="A377:T377"/>
    <mergeCell ref="A384:A389"/>
    <mergeCell ref="B384:B389"/>
    <mergeCell ref="O326:T326"/>
    <mergeCell ref="O329:T329"/>
    <mergeCell ref="O330:T330"/>
    <mergeCell ref="A336:T336"/>
    <mergeCell ref="A337:T337"/>
    <mergeCell ref="A344:A349"/>
  </mergeCells>
  <pageMargins left="0.71" right="0.45" top="0.5" bottom="0.5" header="0.3" footer="0.3"/>
  <pageSetup paperSize="5" scale="80" orientation="landscape" horizontalDpi="4294967293" verticalDpi="4294967293" r:id="rId1"/>
  <rowBreaks count="9" manualBreakCount="9">
    <brk id="43" max="18" man="1"/>
    <brk id="85" max="18" man="1"/>
    <brk id="125" max="18" man="1"/>
    <brk id="167" max="18" man="1"/>
    <brk id="209" max="18" man="1"/>
    <brk id="250" max="18" man="1"/>
    <brk id="292" max="18" man="1"/>
    <brk id="333" max="19" man="1"/>
    <brk id="373" max="19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V460"/>
  <sheetViews>
    <sheetView view="pageBreakPreview" topLeftCell="A412" zoomScale="80" zoomScaleNormal="100" zoomScaleSheetLayoutView="80" workbookViewId="0">
      <selection activeCell="O412" sqref="O412"/>
    </sheetView>
  </sheetViews>
  <sheetFormatPr defaultColWidth="9.140625" defaultRowHeight="16.5" x14ac:dyDescent="0.3"/>
  <cols>
    <col min="1" max="1" width="3.85546875" style="16" customWidth="1"/>
    <col min="2" max="2" width="19.7109375" style="16" customWidth="1"/>
    <col min="3" max="3" width="9.7109375" style="16" bestFit="1" customWidth="1"/>
    <col min="4" max="4" width="6.5703125" style="16" customWidth="1"/>
    <col min="5" max="5" width="8.85546875" style="16" customWidth="1"/>
    <col min="6" max="6" width="7" style="16" customWidth="1"/>
    <col min="7" max="7" width="9.7109375" style="16" bestFit="1" customWidth="1"/>
    <col min="8" max="8" width="9.42578125" style="16" bestFit="1" customWidth="1"/>
    <col min="9" max="9" width="9.5703125" style="16" bestFit="1" customWidth="1"/>
    <col min="10" max="10" width="7.42578125" style="16" customWidth="1"/>
    <col min="11" max="11" width="9.7109375" style="16" bestFit="1" customWidth="1"/>
    <col min="12" max="12" width="13.42578125" style="16" customWidth="1"/>
    <col min="13" max="13" width="10.5703125" style="16" bestFit="1" customWidth="1"/>
    <col min="14" max="14" width="14.42578125" style="16" bestFit="1" customWidth="1"/>
    <col min="15" max="15" width="9.5703125" style="16" customWidth="1"/>
    <col min="16" max="16" width="12.42578125" style="16" customWidth="1"/>
    <col min="17" max="17" width="12" style="16" customWidth="1"/>
    <col min="18" max="18" width="9" style="16" customWidth="1"/>
    <col min="19" max="19" width="5.85546875" style="16" customWidth="1"/>
    <col min="20" max="20" width="6.28515625" style="16" customWidth="1"/>
    <col min="21" max="16384" width="9.140625" style="16"/>
  </cols>
  <sheetData>
    <row r="1" spans="1:20" x14ac:dyDescent="0.3">
      <c r="A1" s="16" t="s">
        <v>94</v>
      </c>
    </row>
    <row r="2" spans="1:20" x14ac:dyDescent="0.3">
      <c r="L2" s="17"/>
    </row>
    <row r="3" spans="1:20" x14ac:dyDescent="0.3">
      <c r="A3" s="441" t="s">
        <v>95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460"/>
      <c r="S3" s="460"/>
      <c r="T3" s="447"/>
    </row>
    <row r="4" spans="1:20" x14ac:dyDescent="0.3">
      <c r="A4" s="444" t="s">
        <v>4</v>
      </c>
      <c r="B4" s="461"/>
      <c r="C4" s="461"/>
      <c r="D4" s="461"/>
      <c r="E4" s="461"/>
      <c r="F4" s="461"/>
      <c r="G4" s="461"/>
      <c r="H4" s="461"/>
      <c r="I4" s="461"/>
      <c r="J4" s="461"/>
      <c r="K4" s="461"/>
      <c r="L4" s="461"/>
      <c r="M4" s="461"/>
      <c r="N4" s="461"/>
      <c r="O4" s="461"/>
      <c r="P4" s="461"/>
      <c r="Q4" s="461"/>
      <c r="R4" s="461"/>
      <c r="S4" s="461"/>
      <c r="T4" s="445"/>
    </row>
    <row r="5" spans="1:20" x14ac:dyDescent="0.3">
      <c r="N5" s="18"/>
    </row>
    <row r="6" spans="1:20" x14ac:dyDescent="0.3">
      <c r="A6" s="19" t="s">
        <v>9</v>
      </c>
      <c r="B6" s="19"/>
      <c r="C6" s="19" t="s">
        <v>146</v>
      </c>
      <c r="D6" s="19"/>
      <c r="L6" s="20"/>
      <c r="N6" s="20"/>
      <c r="Q6" s="16" t="s">
        <v>42</v>
      </c>
      <c r="S6" s="16" t="s">
        <v>449</v>
      </c>
    </row>
    <row r="7" spans="1:20" x14ac:dyDescent="0.3">
      <c r="A7" s="16" t="s">
        <v>6</v>
      </c>
      <c r="C7" s="16" t="s">
        <v>99</v>
      </c>
      <c r="Q7" s="16" t="s">
        <v>43</v>
      </c>
      <c r="S7" s="16" t="s">
        <v>45</v>
      </c>
    </row>
    <row r="8" spans="1:20" x14ac:dyDescent="0.3">
      <c r="A8" s="16" t="s">
        <v>7</v>
      </c>
      <c r="C8" s="16" t="s">
        <v>41</v>
      </c>
      <c r="Q8" s="16" t="s">
        <v>44</v>
      </c>
      <c r="S8" s="16" t="s">
        <v>455</v>
      </c>
    </row>
    <row r="10" spans="1:20" x14ac:dyDescent="0.3">
      <c r="A10" s="462" t="s">
        <v>8</v>
      </c>
      <c r="B10" s="424" t="s">
        <v>90</v>
      </c>
      <c r="C10" s="22" t="s">
        <v>10</v>
      </c>
      <c r="D10" s="433" t="s">
        <v>15</v>
      </c>
      <c r="E10" s="422"/>
      <c r="F10" s="422"/>
      <c r="G10" s="422"/>
      <c r="H10" s="422"/>
      <c r="I10" s="422"/>
      <c r="J10" s="422"/>
      <c r="K10" s="423"/>
      <c r="L10" s="431" t="s">
        <v>28</v>
      </c>
      <c r="M10" s="432"/>
      <c r="N10" s="431" t="s">
        <v>28</v>
      </c>
      <c r="O10" s="432"/>
      <c r="P10" s="23"/>
      <c r="Q10" s="387"/>
      <c r="R10" s="421" t="s">
        <v>35</v>
      </c>
      <c r="S10" s="427"/>
      <c r="T10" s="424" t="s">
        <v>39</v>
      </c>
    </row>
    <row r="11" spans="1:20" x14ac:dyDescent="0.3">
      <c r="A11" s="463"/>
      <c r="B11" s="425"/>
      <c r="C11" s="24" t="s">
        <v>11</v>
      </c>
      <c r="D11" s="421" t="s">
        <v>16</v>
      </c>
      <c r="E11" s="422"/>
      <c r="F11" s="422"/>
      <c r="G11" s="423"/>
      <c r="H11" s="433" t="s">
        <v>23</v>
      </c>
      <c r="I11" s="422"/>
      <c r="J11" s="422"/>
      <c r="K11" s="423"/>
      <c r="L11" s="434" t="s">
        <v>29</v>
      </c>
      <c r="M11" s="435"/>
      <c r="N11" s="434" t="s">
        <v>29</v>
      </c>
      <c r="O11" s="435"/>
      <c r="P11" s="25"/>
      <c r="Q11" s="26" t="s">
        <v>416</v>
      </c>
      <c r="R11" s="429" t="s">
        <v>36</v>
      </c>
      <c r="S11" s="430"/>
      <c r="T11" s="425"/>
    </row>
    <row r="12" spans="1:20" x14ac:dyDescent="0.3">
      <c r="A12" s="463"/>
      <c r="B12" s="425"/>
      <c r="C12" s="26" t="s">
        <v>12</v>
      </c>
      <c r="D12" s="23"/>
      <c r="E12" s="27"/>
      <c r="F12" s="23"/>
      <c r="G12" s="23"/>
      <c r="H12" s="23"/>
      <c r="I12" s="23"/>
      <c r="J12" s="23"/>
      <c r="K12" s="23"/>
      <c r="L12" s="421" t="s">
        <v>30</v>
      </c>
      <c r="M12" s="427"/>
      <c r="N12" s="421" t="s">
        <v>30</v>
      </c>
      <c r="O12" s="427"/>
      <c r="P12" s="24" t="s">
        <v>34</v>
      </c>
      <c r="Q12" s="24" t="s">
        <v>417</v>
      </c>
      <c r="R12" s="22"/>
      <c r="S12" s="22"/>
      <c r="T12" s="425"/>
    </row>
    <row r="13" spans="1:20" x14ac:dyDescent="0.3">
      <c r="A13" s="463"/>
      <c r="B13" s="425"/>
      <c r="C13" s="26" t="s">
        <v>13</v>
      </c>
      <c r="D13" s="24" t="s">
        <v>17</v>
      </c>
      <c r="E13" s="28" t="s">
        <v>17</v>
      </c>
      <c r="F13" s="24" t="s">
        <v>20</v>
      </c>
      <c r="G13" s="24" t="s">
        <v>22</v>
      </c>
      <c r="H13" s="24" t="s">
        <v>24</v>
      </c>
      <c r="I13" s="24" t="s">
        <v>25</v>
      </c>
      <c r="J13" s="24" t="s">
        <v>26</v>
      </c>
      <c r="K13" s="24" t="s">
        <v>22</v>
      </c>
      <c r="L13" s="429" t="s">
        <v>14</v>
      </c>
      <c r="M13" s="430"/>
      <c r="N13" s="429" t="s">
        <v>33</v>
      </c>
      <c r="O13" s="430"/>
      <c r="P13" s="24" t="s">
        <v>28</v>
      </c>
      <c r="Q13" s="24" t="s">
        <v>418</v>
      </c>
      <c r="R13" s="24" t="s">
        <v>37</v>
      </c>
      <c r="S13" s="24" t="s">
        <v>38</v>
      </c>
      <c r="T13" s="425"/>
    </row>
    <row r="14" spans="1:20" x14ac:dyDescent="0.3">
      <c r="A14" s="463"/>
      <c r="B14" s="425"/>
      <c r="C14" s="26" t="s">
        <v>14</v>
      </c>
      <c r="D14" s="24" t="s">
        <v>18</v>
      </c>
      <c r="E14" s="28" t="s">
        <v>19</v>
      </c>
      <c r="F14" s="24" t="s">
        <v>21</v>
      </c>
      <c r="G14" s="24"/>
      <c r="H14" s="24"/>
      <c r="I14" s="24"/>
      <c r="J14" s="24" t="s">
        <v>27</v>
      </c>
      <c r="K14" s="24"/>
      <c r="L14" s="22" t="s">
        <v>22</v>
      </c>
      <c r="M14" s="22" t="s">
        <v>31</v>
      </c>
      <c r="N14" s="22" t="s">
        <v>22</v>
      </c>
      <c r="O14" s="22" t="s">
        <v>31</v>
      </c>
      <c r="P14" s="25"/>
      <c r="Q14" s="25"/>
      <c r="R14" s="25"/>
      <c r="S14" s="25"/>
      <c r="T14" s="425"/>
    </row>
    <row r="15" spans="1:20" x14ac:dyDescent="0.3">
      <c r="A15" s="464"/>
      <c r="B15" s="426"/>
      <c r="C15" s="29"/>
      <c r="D15" s="30"/>
      <c r="E15" s="31"/>
      <c r="F15" s="30"/>
      <c r="G15" s="30"/>
      <c r="H15" s="30"/>
      <c r="I15" s="30"/>
      <c r="J15" s="30"/>
      <c r="K15" s="30"/>
      <c r="L15" s="32" t="s">
        <v>29</v>
      </c>
      <c r="M15" s="33" t="s">
        <v>32</v>
      </c>
      <c r="N15" s="32" t="s">
        <v>29</v>
      </c>
      <c r="O15" s="33" t="s">
        <v>32</v>
      </c>
      <c r="P15" s="30"/>
      <c r="Q15" s="30"/>
      <c r="R15" s="30"/>
      <c r="S15" s="30"/>
      <c r="T15" s="426"/>
    </row>
    <row r="16" spans="1:20" x14ac:dyDescent="0.3">
      <c r="A16" s="6">
        <v>1</v>
      </c>
      <c r="B16" s="8">
        <v>2</v>
      </c>
      <c r="C16" s="8">
        <v>3</v>
      </c>
      <c r="D16" s="8">
        <v>4</v>
      </c>
      <c r="E16" s="8">
        <v>5</v>
      </c>
      <c r="F16" s="8">
        <v>6</v>
      </c>
      <c r="G16" s="8" t="s">
        <v>0</v>
      </c>
      <c r="H16" s="8">
        <v>8</v>
      </c>
      <c r="I16" s="8">
        <v>9</v>
      </c>
      <c r="J16" s="8">
        <v>10</v>
      </c>
      <c r="K16" s="8" t="s">
        <v>1</v>
      </c>
      <c r="L16" s="8">
        <v>12</v>
      </c>
      <c r="M16" s="8">
        <v>13</v>
      </c>
      <c r="N16" s="8">
        <v>14</v>
      </c>
      <c r="O16" s="8">
        <v>15</v>
      </c>
      <c r="P16" s="8">
        <v>16</v>
      </c>
      <c r="Q16" s="8"/>
      <c r="R16" s="8">
        <v>17</v>
      </c>
      <c r="S16" s="8">
        <v>18</v>
      </c>
      <c r="T16" s="8">
        <v>19</v>
      </c>
    </row>
    <row r="17" spans="1:20" x14ac:dyDescent="0.3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7"/>
      <c r="P17" s="6"/>
      <c r="Q17" s="6"/>
      <c r="R17" s="6"/>
      <c r="S17" s="6"/>
      <c r="T17" s="6"/>
    </row>
    <row r="18" spans="1:20" x14ac:dyDescent="0.3">
      <c r="A18" s="6">
        <v>1</v>
      </c>
      <c r="B18" s="6" t="s">
        <v>47</v>
      </c>
      <c r="C18" s="56">
        <v>0</v>
      </c>
      <c r="D18" s="3">
        <v>0</v>
      </c>
      <c r="E18" s="3">
        <v>0</v>
      </c>
      <c r="F18" s="3">
        <v>0</v>
      </c>
      <c r="G18" s="55">
        <f>C18+E18-F18</f>
        <v>0</v>
      </c>
      <c r="H18" s="55">
        <v>0</v>
      </c>
      <c r="I18" s="84">
        <v>0</v>
      </c>
      <c r="J18" s="85">
        <v>0</v>
      </c>
      <c r="K18" s="55">
        <f>G18</f>
        <v>0</v>
      </c>
      <c r="L18" s="65"/>
      <c r="M18" s="65"/>
      <c r="N18" s="7"/>
      <c r="O18" s="7"/>
      <c r="P18" s="8" t="s">
        <v>63</v>
      </c>
      <c r="Q18" s="8"/>
      <c r="R18" s="56">
        <v>0</v>
      </c>
      <c r="S18" s="62"/>
      <c r="T18" s="6"/>
    </row>
    <row r="19" spans="1:20" x14ac:dyDescent="0.3">
      <c r="A19" s="6">
        <v>2</v>
      </c>
      <c r="B19" s="6" t="s">
        <v>48</v>
      </c>
      <c r="C19" s="56">
        <v>0</v>
      </c>
      <c r="D19" s="3">
        <v>0</v>
      </c>
      <c r="E19" s="3">
        <v>0</v>
      </c>
      <c r="F19" s="3">
        <v>0</v>
      </c>
      <c r="G19" s="55">
        <f>C19+E19-F19</f>
        <v>0</v>
      </c>
      <c r="H19" s="55">
        <v>0</v>
      </c>
      <c r="I19" s="84">
        <v>0</v>
      </c>
      <c r="J19" s="85">
        <v>0</v>
      </c>
      <c r="K19" s="55">
        <f>G19</f>
        <v>0</v>
      </c>
      <c r="L19" s="65"/>
      <c r="M19" s="65"/>
      <c r="N19" s="7"/>
      <c r="O19" s="7"/>
      <c r="P19" s="167" t="s">
        <v>64</v>
      </c>
      <c r="Q19" s="167"/>
      <c r="R19" s="223">
        <v>0</v>
      </c>
      <c r="S19" s="275"/>
      <c r="T19" s="6"/>
    </row>
    <row r="20" spans="1:20" x14ac:dyDescent="0.3">
      <c r="A20" s="6">
        <v>3</v>
      </c>
      <c r="B20" s="6" t="s">
        <v>49</v>
      </c>
      <c r="C20" s="180">
        <f>C77</f>
        <v>2489</v>
      </c>
      <c r="D20" s="180">
        <v>0</v>
      </c>
      <c r="E20" s="180">
        <f>E77</f>
        <v>0</v>
      </c>
      <c r="F20" s="180">
        <v>0</v>
      </c>
      <c r="G20" s="180">
        <f>G77</f>
        <v>2489</v>
      </c>
      <c r="H20" s="249">
        <f>H77</f>
        <v>1484.6</v>
      </c>
      <c r="I20" s="250">
        <f t="shared" ref="I20:O20" si="0">I77</f>
        <v>941.5</v>
      </c>
      <c r="J20" s="250">
        <f t="shared" si="0"/>
        <v>62.9</v>
      </c>
      <c r="K20" s="180">
        <f t="shared" si="0"/>
        <v>2489</v>
      </c>
      <c r="L20" s="7">
        <f t="shared" si="0"/>
        <v>750440</v>
      </c>
      <c r="M20" s="63">
        <f t="shared" si="0"/>
        <v>797.14285714285711</v>
      </c>
      <c r="N20" s="7">
        <f t="shared" si="0"/>
        <v>634850</v>
      </c>
      <c r="O20" s="7">
        <f t="shared" si="0"/>
        <v>655.71428571428567</v>
      </c>
      <c r="P20" s="167" t="s">
        <v>65</v>
      </c>
      <c r="Q20" s="167">
        <f>Q77</f>
        <v>40000</v>
      </c>
      <c r="R20" s="216">
        <f>R77</f>
        <v>897</v>
      </c>
      <c r="S20" s="275"/>
      <c r="T20" s="6"/>
    </row>
    <row r="21" spans="1:20" x14ac:dyDescent="0.3">
      <c r="A21" s="6">
        <v>4</v>
      </c>
      <c r="B21" s="6" t="s">
        <v>50</v>
      </c>
      <c r="C21" s="223">
        <v>0</v>
      </c>
      <c r="D21" s="180">
        <v>0</v>
      </c>
      <c r="E21" s="180">
        <v>0</v>
      </c>
      <c r="F21" s="180">
        <v>0</v>
      </c>
      <c r="G21" s="180">
        <f>C21+E21-F21</f>
        <v>0</v>
      </c>
      <c r="H21" s="250">
        <v>0</v>
      </c>
      <c r="I21" s="249">
        <v>0</v>
      </c>
      <c r="J21" s="305">
        <v>0</v>
      </c>
      <c r="K21" s="180">
        <f>G21</f>
        <v>0</v>
      </c>
      <c r="L21" s="65">
        <f>L157</f>
        <v>0</v>
      </c>
      <c r="M21" s="65">
        <f>M157</f>
        <v>0</v>
      </c>
      <c r="N21" s="7">
        <f>N157</f>
        <v>0</v>
      </c>
      <c r="O21" s="7"/>
      <c r="P21" s="167" t="s">
        <v>65</v>
      </c>
      <c r="Q21" s="167"/>
      <c r="R21" s="223">
        <v>0</v>
      </c>
      <c r="S21" s="275"/>
      <c r="T21" s="6"/>
    </row>
    <row r="22" spans="1:20" x14ac:dyDescent="0.3">
      <c r="A22" s="6">
        <v>5</v>
      </c>
      <c r="B22" s="6" t="s">
        <v>51</v>
      </c>
      <c r="C22" s="249">
        <f>C118</f>
        <v>0</v>
      </c>
      <c r="D22" s="249">
        <f>D118</f>
        <v>0</v>
      </c>
      <c r="E22" s="249">
        <f>E118</f>
        <v>0</v>
      </c>
      <c r="F22" s="249">
        <f>F118</f>
        <v>0</v>
      </c>
      <c r="G22" s="249">
        <f t="shared" ref="G22:O22" si="1">G118</f>
        <v>0</v>
      </c>
      <c r="H22" s="180">
        <f t="shared" si="1"/>
        <v>0</v>
      </c>
      <c r="I22" s="249">
        <f t="shared" si="1"/>
        <v>0</v>
      </c>
      <c r="J22" s="249">
        <f t="shared" si="1"/>
        <v>0</v>
      </c>
      <c r="K22" s="249">
        <f t="shared" si="1"/>
        <v>0</v>
      </c>
      <c r="L22" s="7">
        <f t="shared" si="1"/>
        <v>0</v>
      </c>
      <c r="M22" s="7">
        <f t="shared" si="1"/>
        <v>0</v>
      </c>
      <c r="N22" s="7">
        <f t="shared" si="1"/>
        <v>0</v>
      </c>
      <c r="O22" s="7">
        <f t="shared" si="1"/>
        <v>0</v>
      </c>
      <c r="P22" s="167" t="s">
        <v>66</v>
      </c>
      <c r="Q22" s="167">
        <f>Q118</f>
        <v>0</v>
      </c>
      <c r="R22" s="216">
        <f>R118</f>
        <v>0</v>
      </c>
      <c r="S22" s="275"/>
      <c r="T22" s="6"/>
    </row>
    <row r="23" spans="1:20" x14ac:dyDescent="0.3">
      <c r="A23" s="6">
        <v>6</v>
      </c>
      <c r="B23" s="6" t="s">
        <v>52</v>
      </c>
      <c r="C23" s="223">
        <f>C285</f>
        <v>6</v>
      </c>
      <c r="D23" s="223">
        <f t="shared" ref="D23:R23" si="2">D285</f>
        <v>0</v>
      </c>
      <c r="E23" s="223">
        <f t="shared" si="2"/>
        <v>0</v>
      </c>
      <c r="F23" s="223">
        <f t="shared" si="2"/>
        <v>0</v>
      </c>
      <c r="G23" s="223">
        <f t="shared" si="2"/>
        <v>6</v>
      </c>
      <c r="H23" s="222">
        <f t="shared" si="2"/>
        <v>6</v>
      </c>
      <c r="I23" s="222">
        <f t="shared" si="2"/>
        <v>0</v>
      </c>
      <c r="J23" s="293">
        <f t="shared" si="2"/>
        <v>0</v>
      </c>
      <c r="K23" s="223">
        <f t="shared" si="2"/>
        <v>6</v>
      </c>
      <c r="L23" s="56">
        <f t="shared" si="2"/>
        <v>0</v>
      </c>
      <c r="M23" s="56">
        <f t="shared" si="2"/>
        <v>0</v>
      </c>
      <c r="N23" s="56">
        <f t="shared" si="2"/>
        <v>0</v>
      </c>
      <c r="O23" s="56">
        <f>O285</f>
        <v>0</v>
      </c>
      <c r="P23" s="224" t="str">
        <f t="shared" si="2"/>
        <v>Kopra</v>
      </c>
      <c r="Q23" s="224"/>
      <c r="R23" s="223">
        <f t="shared" si="2"/>
        <v>30</v>
      </c>
      <c r="S23" s="275"/>
      <c r="T23" s="6"/>
    </row>
    <row r="24" spans="1:20" x14ac:dyDescent="0.3">
      <c r="A24" s="6">
        <v>7</v>
      </c>
      <c r="B24" s="6" t="s">
        <v>53</v>
      </c>
      <c r="C24" s="250">
        <f>C160</f>
        <v>22.5</v>
      </c>
      <c r="D24" s="168"/>
      <c r="E24" s="284">
        <f>E160</f>
        <v>0</v>
      </c>
      <c r="F24" s="168"/>
      <c r="G24" s="250">
        <f t="shared" ref="G24:O24" si="3">G160</f>
        <v>22.5</v>
      </c>
      <c r="H24" s="250">
        <f t="shared" si="3"/>
        <v>7</v>
      </c>
      <c r="I24" s="250">
        <f t="shared" si="3"/>
        <v>9.5</v>
      </c>
      <c r="J24" s="249">
        <f t="shared" si="3"/>
        <v>6</v>
      </c>
      <c r="K24" s="250">
        <f t="shared" si="3"/>
        <v>22.5</v>
      </c>
      <c r="L24" s="65">
        <f t="shared" si="3"/>
        <v>6175</v>
      </c>
      <c r="M24" s="3">
        <f t="shared" si="3"/>
        <v>650</v>
      </c>
      <c r="N24" s="7">
        <f t="shared" si="3"/>
        <v>0</v>
      </c>
      <c r="O24" s="7">
        <f t="shared" si="3"/>
        <v>487.5</v>
      </c>
      <c r="P24" s="167" t="s">
        <v>68</v>
      </c>
      <c r="Q24" s="167">
        <f>Q160</f>
        <v>40000</v>
      </c>
      <c r="R24" s="216">
        <f>R160</f>
        <v>62</v>
      </c>
      <c r="S24" s="275"/>
      <c r="T24" s="6"/>
    </row>
    <row r="25" spans="1:20" x14ac:dyDescent="0.3">
      <c r="A25" s="6">
        <v>8</v>
      </c>
      <c r="B25" s="6" t="s">
        <v>54</v>
      </c>
      <c r="C25" s="293">
        <f>C327</f>
        <v>0.5</v>
      </c>
      <c r="D25" s="223">
        <f t="shared" ref="D25:R25" si="4">D327</f>
        <v>0</v>
      </c>
      <c r="E25" s="223">
        <f t="shared" si="4"/>
        <v>0</v>
      </c>
      <c r="F25" s="223">
        <f t="shared" si="4"/>
        <v>0</v>
      </c>
      <c r="G25" s="293">
        <f t="shared" si="4"/>
        <v>0.5</v>
      </c>
      <c r="H25" s="293">
        <f t="shared" si="4"/>
        <v>0.5</v>
      </c>
      <c r="I25" s="223">
        <f t="shared" si="4"/>
        <v>0</v>
      </c>
      <c r="J25" s="223">
        <f t="shared" si="4"/>
        <v>0</v>
      </c>
      <c r="K25" s="293">
        <f t="shared" si="4"/>
        <v>0.5</v>
      </c>
      <c r="L25" s="56">
        <f t="shared" si="4"/>
        <v>0</v>
      </c>
      <c r="M25" s="56">
        <f t="shared" si="4"/>
        <v>0</v>
      </c>
      <c r="N25" s="56">
        <f t="shared" si="4"/>
        <v>0</v>
      </c>
      <c r="O25" s="56">
        <f>O327</f>
        <v>0</v>
      </c>
      <c r="P25" s="223" t="str">
        <f t="shared" si="4"/>
        <v>Bunga Kering</v>
      </c>
      <c r="Q25" s="223"/>
      <c r="R25" s="223">
        <f t="shared" si="4"/>
        <v>2</v>
      </c>
      <c r="S25" s="275"/>
      <c r="T25" s="6"/>
    </row>
    <row r="26" spans="1:20" x14ac:dyDescent="0.3">
      <c r="A26" s="6">
        <v>9</v>
      </c>
      <c r="B26" s="6" t="s">
        <v>55</v>
      </c>
      <c r="C26" s="235">
        <f>C202</f>
        <v>16.649999999999999</v>
      </c>
      <c r="D26" s="180">
        <v>0</v>
      </c>
      <c r="E26" s="222">
        <f>E202</f>
        <v>0</v>
      </c>
      <c r="F26" s="222">
        <f t="shared" ref="F26:K26" si="5">F202</f>
        <v>0</v>
      </c>
      <c r="G26" s="391">
        <f t="shared" si="5"/>
        <v>16.649999999999999</v>
      </c>
      <c r="H26" s="299">
        <f t="shared" si="5"/>
        <v>7.4</v>
      </c>
      <c r="I26" s="235">
        <f t="shared" si="5"/>
        <v>4</v>
      </c>
      <c r="J26" s="391">
        <f t="shared" si="5"/>
        <v>5.25</v>
      </c>
      <c r="K26" s="391">
        <f t="shared" si="5"/>
        <v>16.649999999999999</v>
      </c>
      <c r="L26" s="7">
        <f>L202</f>
        <v>8250</v>
      </c>
      <c r="M26" s="13">
        <f>M202</f>
        <v>2050</v>
      </c>
      <c r="N26" s="7">
        <f>N202</f>
        <v>8250</v>
      </c>
      <c r="O26" s="7">
        <f>O202</f>
        <v>2050</v>
      </c>
      <c r="P26" s="167" t="s">
        <v>70</v>
      </c>
      <c r="Q26" s="167">
        <f>Q202</f>
        <v>17000</v>
      </c>
      <c r="R26" s="216">
        <f>R202</f>
        <v>38</v>
      </c>
      <c r="S26" s="275"/>
      <c r="T26" s="6"/>
    </row>
    <row r="27" spans="1:20" x14ac:dyDescent="0.3">
      <c r="A27" s="6">
        <v>10</v>
      </c>
      <c r="B27" s="6" t="s">
        <v>56</v>
      </c>
      <c r="C27" s="223">
        <f>C369</f>
        <v>4.5</v>
      </c>
      <c r="D27" s="223">
        <f t="shared" ref="D27:R27" si="6">D369</f>
        <v>0</v>
      </c>
      <c r="E27" s="223">
        <f t="shared" si="6"/>
        <v>0</v>
      </c>
      <c r="F27" s="223">
        <f t="shared" si="6"/>
        <v>0</v>
      </c>
      <c r="G27" s="223">
        <f t="shared" si="6"/>
        <v>4.5</v>
      </c>
      <c r="H27" s="223">
        <f t="shared" si="6"/>
        <v>4.5</v>
      </c>
      <c r="I27" s="223">
        <f t="shared" si="6"/>
        <v>0</v>
      </c>
      <c r="J27" s="223">
        <f t="shared" si="6"/>
        <v>0</v>
      </c>
      <c r="K27" s="223">
        <f t="shared" si="6"/>
        <v>4.5</v>
      </c>
      <c r="L27" s="56">
        <f t="shared" si="6"/>
        <v>0</v>
      </c>
      <c r="M27" s="56">
        <f t="shared" si="6"/>
        <v>0</v>
      </c>
      <c r="N27" s="56">
        <f t="shared" si="6"/>
        <v>0</v>
      </c>
      <c r="O27" s="56">
        <f t="shared" si="6"/>
        <v>0</v>
      </c>
      <c r="P27" s="224" t="str">
        <f>P369</f>
        <v>Kulit Kering</v>
      </c>
      <c r="Q27" s="224"/>
      <c r="R27" s="223">
        <f t="shared" si="6"/>
        <v>23</v>
      </c>
      <c r="S27" s="275"/>
      <c r="T27" s="6"/>
    </row>
    <row r="28" spans="1:20" x14ac:dyDescent="0.3">
      <c r="A28" s="6">
        <v>11</v>
      </c>
      <c r="B28" s="6" t="s">
        <v>57</v>
      </c>
      <c r="C28" s="235">
        <f>C244</f>
        <v>9</v>
      </c>
      <c r="D28" s="180">
        <v>0</v>
      </c>
      <c r="E28" s="180">
        <v>0</v>
      </c>
      <c r="F28" s="180">
        <v>0</v>
      </c>
      <c r="G28" s="235">
        <f t="shared" ref="G28:O28" si="7">G244</f>
        <v>9</v>
      </c>
      <c r="H28" s="235">
        <f t="shared" si="7"/>
        <v>3</v>
      </c>
      <c r="I28" s="235">
        <f t="shared" si="7"/>
        <v>5.5</v>
      </c>
      <c r="J28" s="235">
        <f t="shared" si="7"/>
        <v>0.5</v>
      </c>
      <c r="K28" s="235">
        <f t="shared" si="7"/>
        <v>9</v>
      </c>
      <c r="L28" s="7">
        <f t="shared" si="7"/>
        <v>1770</v>
      </c>
      <c r="M28" s="7">
        <f t="shared" si="7"/>
        <v>325</v>
      </c>
      <c r="N28" s="7">
        <f t="shared" si="7"/>
        <v>1770</v>
      </c>
      <c r="O28" s="7">
        <f t="shared" si="7"/>
        <v>325</v>
      </c>
      <c r="P28" s="167" t="s">
        <v>66</v>
      </c>
      <c r="Q28" s="167">
        <f>Q244</f>
        <v>8000</v>
      </c>
      <c r="R28" s="216">
        <f>R244</f>
        <v>8</v>
      </c>
      <c r="S28" s="275"/>
      <c r="T28" s="6"/>
    </row>
    <row r="29" spans="1:20" x14ac:dyDescent="0.3">
      <c r="A29" s="6">
        <v>12</v>
      </c>
      <c r="B29" s="6" t="s">
        <v>58</v>
      </c>
      <c r="C29" s="223">
        <v>0</v>
      </c>
      <c r="D29" s="180">
        <v>0</v>
      </c>
      <c r="E29" s="180">
        <v>0</v>
      </c>
      <c r="F29" s="180">
        <v>0</v>
      </c>
      <c r="G29" s="180">
        <f>C29+E29-F29</f>
        <v>0</v>
      </c>
      <c r="H29" s="180">
        <v>0</v>
      </c>
      <c r="I29" s="249">
        <v>0</v>
      </c>
      <c r="J29" s="305">
        <v>0</v>
      </c>
      <c r="K29" s="180">
        <f>G29</f>
        <v>0</v>
      </c>
      <c r="L29" s="56">
        <v>0</v>
      </c>
      <c r="M29" s="56">
        <v>0</v>
      </c>
      <c r="N29" s="56">
        <v>0</v>
      </c>
      <c r="O29" s="56">
        <v>0</v>
      </c>
      <c r="P29" s="167" t="s">
        <v>72</v>
      </c>
      <c r="Q29" s="167"/>
      <c r="R29" s="223">
        <v>0</v>
      </c>
      <c r="S29" s="275"/>
      <c r="T29" s="6"/>
    </row>
    <row r="30" spans="1:20" x14ac:dyDescent="0.3">
      <c r="A30" s="6">
        <v>13</v>
      </c>
      <c r="B30" s="6" t="s">
        <v>59</v>
      </c>
      <c r="C30" s="223">
        <f>C411</f>
        <v>3</v>
      </c>
      <c r="D30" s="223">
        <f t="shared" ref="D30:N30" si="8">D411</f>
        <v>0</v>
      </c>
      <c r="E30" s="223">
        <f t="shared" si="8"/>
        <v>0</v>
      </c>
      <c r="F30" s="223">
        <f t="shared" si="8"/>
        <v>0</v>
      </c>
      <c r="G30" s="223">
        <f t="shared" si="8"/>
        <v>3</v>
      </c>
      <c r="H30" s="223">
        <f t="shared" si="8"/>
        <v>3</v>
      </c>
      <c r="I30" s="223">
        <f t="shared" si="8"/>
        <v>0</v>
      </c>
      <c r="J30" s="223">
        <f t="shared" si="8"/>
        <v>0</v>
      </c>
      <c r="K30" s="223">
        <f t="shared" si="8"/>
        <v>3</v>
      </c>
      <c r="L30" s="56">
        <f t="shared" si="8"/>
        <v>0</v>
      </c>
      <c r="M30" s="56">
        <f t="shared" si="8"/>
        <v>0</v>
      </c>
      <c r="N30" s="56">
        <f t="shared" si="8"/>
        <v>0</v>
      </c>
      <c r="O30" s="56">
        <f>O411</f>
        <v>0</v>
      </c>
      <c r="P30" s="224" t="str">
        <f>P411</f>
        <v>Inti Kemiri</v>
      </c>
      <c r="Q30" s="224"/>
      <c r="R30" s="223">
        <f>R411</f>
        <v>30</v>
      </c>
      <c r="S30" s="168"/>
      <c r="T30" s="6"/>
    </row>
    <row r="31" spans="1:20" x14ac:dyDescent="0.3">
      <c r="A31" s="6">
        <v>14</v>
      </c>
      <c r="B31" s="6" t="s">
        <v>60</v>
      </c>
      <c r="C31" s="223">
        <v>0</v>
      </c>
      <c r="D31" s="180">
        <v>0</v>
      </c>
      <c r="E31" s="180">
        <v>0</v>
      </c>
      <c r="F31" s="180">
        <v>0</v>
      </c>
      <c r="G31" s="180">
        <f>C31+E31-F31</f>
        <v>0</v>
      </c>
      <c r="H31" s="180">
        <v>0</v>
      </c>
      <c r="I31" s="249">
        <v>0</v>
      </c>
      <c r="J31" s="305">
        <v>0</v>
      </c>
      <c r="K31" s="180">
        <f>G31</f>
        <v>0</v>
      </c>
      <c r="L31" s="56">
        <v>0</v>
      </c>
      <c r="M31" s="56">
        <v>0</v>
      </c>
      <c r="N31" s="56">
        <v>0</v>
      </c>
      <c r="O31" s="56">
        <v>0</v>
      </c>
      <c r="P31" s="167" t="s">
        <v>74</v>
      </c>
      <c r="Q31" s="167"/>
      <c r="R31" s="223">
        <v>0</v>
      </c>
      <c r="S31" s="168"/>
      <c r="T31" s="6"/>
    </row>
    <row r="32" spans="1:20" x14ac:dyDescent="0.3">
      <c r="A32" s="6">
        <v>15</v>
      </c>
      <c r="B32" s="6" t="s">
        <v>61</v>
      </c>
      <c r="C32" s="223">
        <f>C453</f>
        <v>10</v>
      </c>
      <c r="D32" s="223">
        <f t="shared" ref="D32:S32" si="9">D453</f>
        <v>0</v>
      </c>
      <c r="E32" s="223">
        <f t="shared" si="9"/>
        <v>0</v>
      </c>
      <c r="F32" s="223">
        <f t="shared" si="9"/>
        <v>0</v>
      </c>
      <c r="G32" s="223">
        <f t="shared" si="9"/>
        <v>10</v>
      </c>
      <c r="H32" s="223">
        <f t="shared" si="9"/>
        <v>10</v>
      </c>
      <c r="I32" s="223">
        <f t="shared" si="9"/>
        <v>0</v>
      </c>
      <c r="J32" s="223">
        <f t="shared" si="9"/>
        <v>0</v>
      </c>
      <c r="K32" s="223">
        <f t="shared" si="9"/>
        <v>10</v>
      </c>
      <c r="L32" s="56">
        <f t="shared" si="9"/>
        <v>0</v>
      </c>
      <c r="M32" s="56">
        <f t="shared" si="9"/>
        <v>0</v>
      </c>
      <c r="N32" s="56">
        <f t="shared" si="9"/>
        <v>0</v>
      </c>
      <c r="O32" s="56">
        <f t="shared" si="9"/>
        <v>0</v>
      </c>
      <c r="P32" s="224" t="str">
        <f t="shared" si="9"/>
        <v>Biji Pala</v>
      </c>
      <c r="Q32" s="224"/>
      <c r="R32" s="223">
        <f t="shared" si="9"/>
        <v>63</v>
      </c>
      <c r="S32" s="223">
        <f t="shared" si="9"/>
        <v>0</v>
      </c>
      <c r="T32" s="6"/>
    </row>
    <row r="33" spans="1:20" x14ac:dyDescent="0.3">
      <c r="A33" s="6">
        <v>16</v>
      </c>
      <c r="B33" s="6" t="s">
        <v>62</v>
      </c>
      <c r="C33" s="56">
        <v>0</v>
      </c>
      <c r="D33" s="3">
        <v>0</v>
      </c>
      <c r="E33" s="3">
        <v>0</v>
      </c>
      <c r="F33" s="3">
        <v>0</v>
      </c>
      <c r="G33" s="55">
        <f>C33+E33-F33</f>
        <v>0</v>
      </c>
      <c r="H33" s="55">
        <v>0</v>
      </c>
      <c r="I33" s="84">
        <v>0</v>
      </c>
      <c r="J33" s="85">
        <v>0</v>
      </c>
      <c r="K33" s="55">
        <f>G33</f>
        <v>0</v>
      </c>
      <c r="L33" s="56">
        <v>0</v>
      </c>
      <c r="M33" s="56">
        <v>0</v>
      </c>
      <c r="N33" s="56">
        <v>0</v>
      </c>
      <c r="O33" s="56">
        <v>0</v>
      </c>
      <c r="P33" s="167" t="s">
        <v>66</v>
      </c>
      <c r="Q33" s="167"/>
      <c r="R33" s="223">
        <v>0</v>
      </c>
      <c r="S33" s="168"/>
      <c r="T33" s="6"/>
    </row>
    <row r="34" spans="1:20" x14ac:dyDescent="0.3">
      <c r="A34" s="6"/>
      <c r="B34" s="41" t="s">
        <v>3</v>
      </c>
      <c r="C34" s="47">
        <f>SUM(C18:C33)</f>
        <v>2561.15</v>
      </c>
      <c r="D34" s="47">
        <f t="shared" ref="D34:K34" si="10">SUM(D18:D33)</f>
        <v>0</v>
      </c>
      <c r="E34" s="7">
        <f t="shared" si="10"/>
        <v>0</v>
      </c>
      <c r="F34" s="47">
        <f t="shared" si="10"/>
        <v>0</v>
      </c>
      <c r="G34" s="47">
        <f t="shared" si="10"/>
        <v>2561.15</v>
      </c>
      <c r="H34" s="47">
        <f t="shared" si="10"/>
        <v>1526</v>
      </c>
      <c r="I34" s="47">
        <f t="shared" si="10"/>
        <v>960.5</v>
      </c>
      <c r="J34" s="47">
        <f t="shared" si="10"/>
        <v>74.650000000000006</v>
      </c>
      <c r="K34" s="47">
        <f t="shared" si="10"/>
        <v>2561.15</v>
      </c>
      <c r="L34" s="47">
        <f t="shared" ref="L34:R34" si="11">SUM(L18:L33)</f>
        <v>766635</v>
      </c>
      <c r="M34" s="47">
        <f t="shared" si="11"/>
        <v>3822.1428571428569</v>
      </c>
      <c r="N34" s="47">
        <f t="shared" si="11"/>
        <v>644870</v>
      </c>
      <c r="O34" s="47">
        <f t="shared" si="11"/>
        <v>3518.2142857142858</v>
      </c>
      <c r="P34" s="177">
        <f t="shared" si="11"/>
        <v>0</v>
      </c>
      <c r="Q34" s="177"/>
      <c r="R34" s="169">
        <f t="shared" si="11"/>
        <v>1153</v>
      </c>
      <c r="S34" s="168"/>
      <c r="T34" s="6"/>
    </row>
    <row r="35" spans="1:20" x14ac:dyDescent="0.3">
      <c r="P35" s="174"/>
      <c r="Q35" s="174"/>
      <c r="R35" s="174"/>
      <c r="S35" s="174"/>
    </row>
    <row r="36" spans="1:20" x14ac:dyDescent="0.3">
      <c r="A36" s="16" t="s">
        <v>46</v>
      </c>
      <c r="O36" s="419" t="s">
        <v>459</v>
      </c>
      <c r="P36" s="419"/>
      <c r="Q36" s="419"/>
      <c r="R36" s="419"/>
      <c r="S36" s="419"/>
      <c r="T36" s="419"/>
    </row>
    <row r="37" spans="1:20" x14ac:dyDescent="0.3">
      <c r="O37" s="419" t="s">
        <v>2</v>
      </c>
      <c r="P37" s="419"/>
      <c r="Q37" s="419"/>
      <c r="R37" s="419"/>
      <c r="S37" s="419"/>
      <c r="T37" s="419"/>
    </row>
    <row r="40" spans="1:20" x14ac:dyDescent="0.3">
      <c r="O40" s="428" t="s">
        <v>340</v>
      </c>
      <c r="P40" s="428"/>
      <c r="Q40" s="428"/>
      <c r="R40" s="428"/>
      <c r="S40" s="428"/>
      <c r="T40" s="428"/>
    </row>
    <row r="41" spans="1:20" x14ac:dyDescent="0.3">
      <c r="O41" s="419" t="s">
        <v>341</v>
      </c>
      <c r="P41" s="419"/>
      <c r="Q41" s="419"/>
      <c r="R41" s="419"/>
      <c r="S41" s="419"/>
      <c r="T41" s="419"/>
    </row>
    <row r="44" spans="1:20" x14ac:dyDescent="0.3">
      <c r="A44" s="16" t="s">
        <v>96</v>
      </c>
    </row>
    <row r="45" spans="1:20" x14ac:dyDescent="0.3">
      <c r="L45" s="17"/>
    </row>
    <row r="46" spans="1:20" x14ac:dyDescent="0.3">
      <c r="A46" s="441" t="s">
        <v>93</v>
      </c>
      <c r="B46" s="460"/>
      <c r="C46" s="460"/>
      <c r="D46" s="460"/>
      <c r="E46" s="460"/>
      <c r="F46" s="460"/>
      <c r="G46" s="460"/>
      <c r="H46" s="460"/>
      <c r="I46" s="460"/>
      <c r="J46" s="460"/>
      <c r="K46" s="460"/>
      <c r="L46" s="460"/>
      <c r="M46" s="460"/>
      <c r="N46" s="460"/>
      <c r="O46" s="460"/>
      <c r="P46" s="460"/>
      <c r="Q46" s="460"/>
      <c r="R46" s="460"/>
      <c r="S46" s="460"/>
      <c r="T46" s="447"/>
    </row>
    <row r="47" spans="1:20" x14ac:dyDescent="0.3">
      <c r="A47" s="444" t="s">
        <v>4</v>
      </c>
      <c r="B47" s="461"/>
      <c r="C47" s="461"/>
      <c r="D47" s="461"/>
      <c r="E47" s="461"/>
      <c r="F47" s="461"/>
      <c r="G47" s="461"/>
      <c r="H47" s="461"/>
      <c r="I47" s="461"/>
      <c r="J47" s="461"/>
      <c r="K47" s="461"/>
      <c r="L47" s="461"/>
      <c r="M47" s="461"/>
      <c r="N47" s="461"/>
      <c r="O47" s="461"/>
      <c r="P47" s="461"/>
      <c r="Q47" s="461"/>
      <c r="R47" s="461"/>
      <c r="S47" s="461"/>
      <c r="T47" s="445"/>
    </row>
    <row r="48" spans="1:20" x14ac:dyDescent="0.3">
      <c r="N48" s="18"/>
    </row>
    <row r="49" spans="1:22" x14ac:dyDescent="0.3">
      <c r="A49" s="19" t="s">
        <v>5</v>
      </c>
      <c r="B49" s="19"/>
      <c r="C49" s="19" t="s">
        <v>77</v>
      </c>
      <c r="D49" s="19"/>
      <c r="L49" s="20"/>
      <c r="N49" s="20"/>
      <c r="Q49" s="16" t="s">
        <v>42</v>
      </c>
      <c r="S49" s="16" t="str">
        <f>S6</f>
        <v>: 2023</v>
      </c>
    </row>
    <row r="50" spans="1:22" x14ac:dyDescent="0.3">
      <c r="A50" s="16" t="s">
        <v>9</v>
      </c>
      <c r="C50" s="16" t="str">
        <f>C6</f>
        <v>: CURUP UTARA</v>
      </c>
      <c r="Q50" s="16" t="s">
        <v>43</v>
      </c>
      <c r="S50" s="16" t="s">
        <v>45</v>
      </c>
    </row>
    <row r="51" spans="1:22" x14ac:dyDescent="0.3">
      <c r="A51" s="16" t="s">
        <v>6</v>
      </c>
      <c r="C51" s="16" t="s">
        <v>99</v>
      </c>
      <c r="Q51" s="16" t="s">
        <v>44</v>
      </c>
      <c r="S51" s="16" t="str">
        <f>S8</f>
        <v>: IV ( Empat )</v>
      </c>
    </row>
    <row r="52" spans="1:22" x14ac:dyDescent="0.3">
      <c r="A52" s="16" t="s">
        <v>7</v>
      </c>
      <c r="C52" s="16" t="s">
        <v>41</v>
      </c>
    </row>
    <row r="54" spans="1:22" x14ac:dyDescent="0.3">
      <c r="A54" s="462" t="s">
        <v>8</v>
      </c>
      <c r="B54" s="424" t="s">
        <v>91</v>
      </c>
      <c r="C54" s="22" t="s">
        <v>10</v>
      </c>
      <c r="D54" s="433" t="s">
        <v>15</v>
      </c>
      <c r="E54" s="422"/>
      <c r="F54" s="422"/>
      <c r="G54" s="422"/>
      <c r="H54" s="422"/>
      <c r="I54" s="422"/>
      <c r="J54" s="422"/>
      <c r="K54" s="423"/>
      <c r="L54" s="431" t="s">
        <v>28</v>
      </c>
      <c r="M54" s="432"/>
      <c r="N54" s="431" t="s">
        <v>28</v>
      </c>
      <c r="O54" s="432"/>
      <c r="P54" s="23"/>
      <c r="Q54" s="387"/>
      <c r="R54" s="421" t="s">
        <v>35</v>
      </c>
      <c r="S54" s="427"/>
      <c r="T54" s="424" t="s">
        <v>39</v>
      </c>
    </row>
    <row r="55" spans="1:22" x14ac:dyDescent="0.3">
      <c r="A55" s="463"/>
      <c r="B55" s="425"/>
      <c r="C55" s="24" t="s">
        <v>11</v>
      </c>
      <c r="D55" s="421" t="s">
        <v>16</v>
      </c>
      <c r="E55" s="422"/>
      <c r="F55" s="422"/>
      <c r="G55" s="423"/>
      <c r="H55" s="433" t="s">
        <v>23</v>
      </c>
      <c r="I55" s="422"/>
      <c r="J55" s="422"/>
      <c r="K55" s="423"/>
      <c r="L55" s="434" t="s">
        <v>29</v>
      </c>
      <c r="M55" s="435"/>
      <c r="N55" s="434" t="s">
        <v>29</v>
      </c>
      <c r="O55" s="435"/>
      <c r="P55" s="25"/>
      <c r="Q55" s="26" t="s">
        <v>416</v>
      </c>
      <c r="R55" s="429" t="s">
        <v>36</v>
      </c>
      <c r="S55" s="430"/>
      <c r="T55" s="425"/>
    </row>
    <row r="56" spans="1:22" x14ac:dyDescent="0.3">
      <c r="A56" s="463"/>
      <c r="B56" s="425"/>
      <c r="C56" s="26" t="s">
        <v>12</v>
      </c>
      <c r="D56" s="23"/>
      <c r="E56" s="27"/>
      <c r="F56" s="23"/>
      <c r="G56" s="23"/>
      <c r="H56" s="23"/>
      <c r="I56" s="23"/>
      <c r="J56" s="23"/>
      <c r="K56" s="23"/>
      <c r="L56" s="421" t="s">
        <v>30</v>
      </c>
      <c r="M56" s="427"/>
      <c r="N56" s="421" t="s">
        <v>30</v>
      </c>
      <c r="O56" s="427"/>
      <c r="P56" s="24" t="s">
        <v>34</v>
      </c>
      <c r="Q56" s="24" t="s">
        <v>417</v>
      </c>
      <c r="R56" s="22"/>
      <c r="S56" s="22"/>
      <c r="T56" s="425"/>
    </row>
    <row r="57" spans="1:22" x14ac:dyDescent="0.3">
      <c r="A57" s="463"/>
      <c r="B57" s="425"/>
      <c r="C57" s="26" t="s">
        <v>13</v>
      </c>
      <c r="D57" s="24" t="s">
        <v>17</v>
      </c>
      <c r="E57" s="28" t="s">
        <v>17</v>
      </c>
      <c r="F57" s="24" t="s">
        <v>20</v>
      </c>
      <c r="G57" s="24" t="s">
        <v>22</v>
      </c>
      <c r="H57" s="24" t="s">
        <v>24</v>
      </c>
      <c r="I57" s="24" t="s">
        <v>25</v>
      </c>
      <c r="J57" s="24" t="s">
        <v>26</v>
      </c>
      <c r="K57" s="24" t="s">
        <v>22</v>
      </c>
      <c r="L57" s="429" t="s">
        <v>14</v>
      </c>
      <c r="M57" s="430"/>
      <c r="N57" s="429" t="s">
        <v>33</v>
      </c>
      <c r="O57" s="430"/>
      <c r="P57" s="24" t="s">
        <v>28</v>
      </c>
      <c r="Q57" s="24" t="s">
        <v>418</v>
      </c>
      <c r="R57" s="24" t="s">
        <v>37</v>
      </c>
      <c r="S57" s="24" t="s">
        <v>38</v>
      </c>
      <c r="T57" s="425"/>
    </row>
    <row r="58" spans="1:22" x14ac:dyDescent="0.3">
      <c r="A58" s="463"/>
      <c r="B58" s="425"/>
      <c r="C58" s="26" t="s">
        <v>14</v>
      </c>
      <c r="D58" s="24" t="s">
        <v>18</v>
      </c>
      <c r="E58" s="28" t="s">
        <v>19</v>
      </c>
      <c r="F58" s="24" t="s">
        <v>21</v>
      </c>
      <c r="G58" s="24"/>
      <c r="H58" s="24"/>
      <c r="I58" s="24"/>
      <c r="J58" s="24" t="s">
        <v>27</v>
      </c>
      <c r="K58" s="24"/>
      <c r="L58" s="22" t="s">
        <v>22</v>
      </c>
      <c r="M58" s="22" t="s">
        <v>31</v>
      </c>
      <c r="N58" s="22" t="s">
        <v>22</v>
      </c>
      <c r="O58" s="22" t="s">
        <v>31</v>
      </c>
      <c r="P58" s="25"/>
      <c r="Q58" s="25"/>
      <c r="R58" s="25"/>
      <c r="S58" s="25"/>
      <c r="T58" s="425"/>
    </row>
    <row r="59" spans="1:22" x14ac:dyDescent="0.3">
      <c r="A59" s="464"/>
      <c r="B59" s="426"/>
      <c r="C59" s="29"/>
      <c r="D59" s="30"/>
      <c r="E59" s="31"/>
      <c r="F59" s="30"/>
      <c r="G59" s="30"/>
      <c r="H59" s="30"/>
      <c r="I59" s="30"/>
      <c r="J59" s="30"/>
      <c r="K59" s="30"/>
      <c r="L59" s="32" t="s">
        <v>29</v>
      </c>
      <c r="M59" s="33" t="s">
        <v>32</v>
      </c>
      <c r="N59" s="32" t="s">
        <v>29</v>
      </c>
      <c r="O59" s="33" t="s">
        <v>32</v>
      </c>
      <c r="P59" s="30"/>
      <c r="Q59" s="30"/>
      <c r="R59" s="30"/>
      <c r="S59" s="30"/>
      <c r="T59" s="426"/>
    </row>
    <row r="60" spans="1:22" x14ac:dyDescent="0.3">
      <c r="A60" s="6">
        <v>1</v>
      </c>
      <c r="B60" s="8">
        <v>2</v>
      </c>
      <c r="C60" s="8">
        <v>3</v>
      </c>
      <c r="D60" s="8">
        <v>4</v>
      </c>
      <c r="E60" s="8">
        <v>5</v>
      </c>
      <c r="F60" s="8">
        <v>6</v>
      </c>
      <c r="G60" s="8" t="s">
        <v>0</v>
      </c>
      <c r="H60" s="8">
        <v>8</v>
      </c>
      <c r="I60" s="8">
        <v>9</v>
      </c>
      <c r="J60" s="8">
        <v>10</v>
      </c>
      <c r="K60" s="8" t="s">
        <v>1</v>
      </c>
      <c r="L60" s="8">
        <v>12</v>
      </c>
      <c r="M60" s="8">
        <v>13</v>
      </c>
      <c r="N60" s="8">
        <v>14</v>
      </c>
      <c r="O60" s="8">
        <v>15</v>
      </c>
      <c r="P60" s="8">
        <v>16</v>
      </c>
      <c r="Q60" s="8"/>
      <c r="R60" s="8">
        <v>17</v>
      </c>
      <c r="S60" s="8">
        <v>18</v>
      </c>
      <c r="T60" s="8">
        <v>19</v>
      </c>
    </row>
    <row r="61" spans="1:22" x14ac:dyDescent="0.3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7"/>
      <c r="P61" s="6"/>
      <c r="Q61" s="6"/>
      <c r="R61" s="6"/>
      <c r="S61" s="6"/>
      <c r="T61" s="6"/>
    </row>
    <row r="62" spans="1:22" x14ac:dyDescent="0.3">
      <c r="A62" s="8">
        <v>1</v>
      </c>
      <c r="B62" s="248" t="s">
        <v>160</v>
      </c>
      <c r="C62" s="3">
        <v>19</v>
      </c>
      <c r="D62" s="3">
        <v>0</v>
      </c>
      <c r="E62" s="3">
        <v>0</v>
      </c>
      <c r="F62" s="3">
        <v>0</v>
      </c>
      <c r="G62" s="3">
        <f>C62+E62-F62</f>
        <v>19</v>
      </c>
      <c r="H62" s="3">
        <v>0</v>
      </c>
      <c r="I62" s="68">
        <v>17</v>
      </c>
      <c r="J62" s="3">
        <v>2</v>
      </c>
      <c r="K62" s="3">
        <f>H62+I62+J62</f>
        <v>19</v>
      </c>
      <c r="L62" s="68">
        <v>13600</v>
      </c>
      <c r="M62" s="58">
        <v>800</v>
      </c>
      <c r="N62" s="3">
        <f>I62*O62</f>
        <v>11050</v>
      </c>
      <c r="O62" s="58">
        <v>650</v>
      </c>
      <c r="P62" s="8" t="s">
        <v>65</v>
      </c>
      <c r="Q62" s="8">
        <v>40000</v>
      </c>
      <c r="R62" s="58">
        <v>15</v>
      </c>
      <c r="S62" s="6"/>
      <c r="T62" s="6"/>
      <c r="V62" s="139"/>
    </row>
    <row r="63" spans="1:22" x14ac:dyDescent="0.3">
      <c r="A63" s="8">
        <v>2</v>
      </c>
      <c r="B63" s="67" t="s">
        <v>161</v>
      </c>
      <c r="C63" s="3">
        <v>7</v>
      </c>
      <c r="D63" s="3">
        <v>0</v>
      </c>
      <c r="E63" s="3">
        <v>0</v>
      </c>
      <c r="F63" s="3">
        <v>0</v>
      </c>
      <c r="G63" s="3">
        <f t="shared" ref="G63:G74" si="12">C63+E63-F63</f>
        <v>7</v>
      </c>
      <c r="H63" s="3">
        <v>0</v>
      </c>
      <c r="I63" s="68">
        <v>5</v>
      </c>
      <c r="J63" s="3">
        <v>2</v>
      </c>
      <c r="K63" s="3">
        <f>H63+I63+J63</f>
        <v>7</v>
      </c>
      <c r="L63" s="68">
        <v>4000</v>
      </c>
      <c r="M63" s="58">
        <v>800</v>
      </c>
      <c r="N63" s="3">
        <f t="shared" ref="N63:N75" si="13">I63*O63</f>
        <v>3250</v>
      </c>
      <c r="O63" s="58">
        <v>650</v>
      </c>
      <c r="P63" s="8" t="s">
        <v>65</v>
      </c>
      <c r="Q63" s="8">
        <v>40000</v>
      </c>
      <c r="R63" s="58">
        <v>15</v>
      </c>
      <c r="S63" s="6"/>
      <c r="T63" s="6"/>
      <c r="V63" s="139"/>
    </row>
    <row r="64" spans="1:22" x14ac:dyDescent="0.3">
      <c r="A64" s="8">
        <v>3</v>
      </c>
      <c r="B64" s="67" t="s">
        <v>162</v>
      </c>
      <c r="C64" s="3">
        <v>47</v>
      </c>
      <c r="D64" s="3">
        <v>0</v>
      </c>
      <c r="E64" s="3">
        <v>0</v>
      </c>
      <c r="F64" s="3">
        <v>0</v>
      </c>
      <c r="G64" s="3">
        <f t="shared" si="12"/>
        <v>47</v>
      </c>
      <c r="H64" s="3">
        <v>0</v>
      </c>
      <c r="I64" s="68">
        <v>40</v>
      </c>
      <c r="J64" s="3">
        <v>7</v>
      </c>
      <c r="K64" s="3">
        <f>H64+I64+J64</f>
        <v>47</v>
      </c>
      <c r="L64" s="68">
        <v>32000</v>
      </c>
      <c r="M64" s="58">
        <v>800</v>
      </c>
      <c r="N64" s="3">
        <f t="shared" si="13"/>
        <v>27200</v>
      </c>
      <c r="O64" s="58">
        <v>680</v>
      </c>
      <c r="P64" s="8" t="s">
        <v>65</v>
      </c>
      <c r="Q64" s="8">
        <v>40000</v>
      </c>
      <c r="R64" s="58">
        <v>23</v>
      </c>
      <c r="S64" s="6"/>
      <c r="T64" s="6"/>
      <c r="V64" s="139"/>
    </row>
    <row r="65" spans="1:22" x14ac:dyDescent="0.3">
      <c r="A65" s="8">
        <v>4</v>
      </c>
      <c r="B65" s="67" t="s">
        <v>163</v>
      </c>
      <c r="C65" s="3">
        <v>31</v>
      </c>
      <c r="D65" s="3">
        <v>0</v>
      </c>
      <c r="E65" s="3">
        <v>0</v>
      </c>
      <c r="F65" s="3">
        <v>0</v>
      </c>
      <c r="G65" s="3">
        <f t="shared" si="12"/>
        <v>31</v>
      </c>
      <c r="H65" s="64">
        <v>0</v>
      </c>
      <c r="I65" s="68">
        <v>25</v>
      </c>
      <c r="J65" s="3">
        <v>6</v>
      </c>
      <c r="K65" s="3">
        <f t="shared" ref="K65:K73" si="14">H65+I65+J65</f>
        <v>31</v>
      </c>
      <c r="L65" s="68">
        <v>20500</v>
      </c>
      <c r="M65" s="58">
        <v>820</v>
      </c>
      <c r="N65" s="3">
        <f t="shared" si="13"/>
        <v>16250</v>
      </c>
      <c r="O65" s="58">
        <v>650</v>
      </c>
      <c r="P65" s="8" t="s">
        <v>65</v>
      </c>
      <c r="Q65" s="8">
        <v>40000</v>
      </c>
      <c r="R65" s="58">
        <v>20</v>
      </c>
      <c r="S65" s="6"/>
      <c r="T65" s="6"/>
      <c r="V65" s="139"/>
    </row>
    <row r="66" spans="1:22" s="323" customFormat="1" x14ac:dyDescent="0.3">
      <c r="A66" s="119">
        <v>5</v>
      </c>
      <c r="B66" s="120" t="s">
        <v>164</v>
      </c>
      <c r="C66" s="122">
        <v>561</v>
      </c>
      <c r="D66" s="122">
        <v>0</v>
      </c>
      <c r="E66" s="122">
        <v>0</v>
      </c>
      <c r="F66" s="122">
        <v>0</v>
      </c>
      <c r="G66" s="122">
        <f t="shared" si="12"/>
        <v>561</v>
      </c>
      <c r="H66" s="329">
        <v>377</v>
      </c>
      <c r="I66" s="126">
        <v>179</v>
      </c>
      <c r="J66" s="122">
        <v>5</v>
      </c>
      <c r="K66" s="122">
        <f>H66+I66+J66</f>
        <v>561</v>
      </c>
      <c r="L66" s="126">
        <v>139620</v>
      </c>
      <c r="M66" s="257">
        <v>780</v>
      </c>
      <c r="N66" s="3">
        <f t="shared" si="13"/>
        <v>116350</v>
      </c>
      <c r="O66" s="257">
        <v>650</v>
      </c>
      <c r="P66" s="119" t="s">
        <v>65</v>
      </c>
      <c r="Q66" s="8">
        <v>40000</v>
      </c>
      <c r="R66" s="257">
        <v>209</v>
      </c>
      <c r="S66" s="127"/>
      <c r="T66" s="127"/>
      <c r="U66" s="323" t="s">
        <v>358</v>
      </c>
      <c r="V66" s="324"/>
    </row>
    <row r="67" spans="1:22" s="323" customFormat="1" x14ac:dyDescent="0.3">
      <c r="A67" s="119">
        <v>6</v>
      </c>
      <c r="B67" s="120" t="s">
        <v>165</v>
      </c>
      <c r="C67" s="122">
        <v>594</v>
      </c>
      <c r="D67" s="122">
        <v>0</v>
      </c>
      <c r="E67" s="122">
        <v>0</v>
      </c>
      <c r="F67" s="122">
        <v>0</v>
      </c>
      <c r="G67" s="122">
        <f t="shared" si="12"/>
        <v>594</v>
      </c>
      <c r="H67" s="329">
        <v>450</v>
      </c>
      <c r="I67" s="330">
        <v>137.5</v>
      </c>
      <c r="J67" s="329">
        <v>6.5</v>
      </c>
      <c r="K67" s="122">
        <f t="shared" si="14"/>
        <v>594</v>
      </c>
      <c r="L67" s="126">
        <v>110000</v>
      </c>
      <c r="M67" s="257">
        <v>800</v>
      </c>
      <c r="N67" s="3">
        <f t="shared" si="13"/>
        <v>96250</v>
      </c>
      <c r="O67" s="257">
        <v>700</v>
      </c>
      <c r="P67" s="119" t="s">
        <v>65</v>
      </c>
      <c r="Q67" s="8">
        <v>40000</v>
      </c>
      <c r="R67" s="257">
        <v>170</v>
      </c>
      <c r="S67" s="127"/>
      <c r="T67" s="127"/>
      <c r="V67" s="324"/>
    </row>
    <row r="68" spans="1:22" x14ac:dyDescent="0.3">
      <c r="A68" s="119">
        <v>7</v>
      </c>
      <c r="B68" s="120" t="s">
        <v>166</v>
      </c>
      <c r="C68" s="122">
        <v>82</v>
      </c>
      <c r="D68" s="122">
        <v>0</v>
      </c>
      <c r="E68" s="122">
        <v>0</v>
      </c>
      <c r="F68" s="122">
        <v>0</v>
      </c>
      <c r="G68" s="122">
        <f t="shared" si="12"/>
        <v>82</v>
      </c>
      <c r="H68" s="122">
        <v>36</v>
      </c>
      <c r="I68" s="126">
        <v>38</v>
      </c>
      <c r="J68" s="122">
        <v>8</v>
      </c>
      <c r="K68" s="122">
        <f t="shared" si="14"/>
        <v>82</v>
      </c>
      <c r="L68" s="126">
        <v>29640</v>
      </c>
      <c r="M68" s="257">
        <v>780</v>
      </c>
      <c r="N68" s="3">
        <f t="shared" si="13"/>
        <v>24700</v>
      </c>
      <c r="O68" s="257">
        <v>650</v>
      </c>
      <c r="P68" s="119" t="s">
        <v>65</v>
      </c>
      <c r="Q68" s="8">
        <v>40000</v>
      </c>
      <c r="R68" s="257">
        <v>65</v>
      </c>
      <c r="S68" s="127"/>
      <c r="T68" s="127"/>
      <c r="V68" s="139"/>
    </row>
    <row r="69" spans="1:22" x14ac:dyDescent="0.3">
      <c r="A69" s="8">
        <v>8</v>
      </c>
      <c r="B69" s="67" t="s">
        <v>167</v>
      </c>
      <c r="C69" s="3">
        <v>6</v>
      </c>
      <c r="D69" s="3">
        <v>0</v>
      </c>
      <c r="E69" s="3">
        <v>0</v>
      </c>
      <c r="F69" s="3">
        <v>0</v>
      </c>
      <c r="G69" s="3">
        <f t="shared" si="12"/>
        <v>6</v>
      </c>
      <c r="H69" s="3">
        <v>0</v>
      </c>
      <c r="I69" s="68">
        <v>5</v>
      </c>
      <c r="J69" s="3">
        <v>1</v>
      </c>
      <c r="K69" s="3">
        <f t="shared" si="14"/>
        <v>6</v>
      </c>
      <c r="L69" s="68">
        <v>4000</v>
      </c>
      <c r="M69" s="58">
        <v>800</v>
      </c>
      <c r="N69" s="3">
        <f t="shared" si="13"/>
        <v>3250</v>
      </c>
      <c r="O69" s="58">
        <v>650</v>
      </c>
      <c r="P69" s="8" t="s">
        <v>65</v>
      </c>
      <c r="Q69" s="8">
        <v>40000</v>
      </c>
      <c r="R69" s="58">
        <v>20</v>
      </c>
      <c r="S69" s="6"/>
      <c r="T69" s="6"/>
      <c r="V69" s="139"/>
    </row>
    <row r="70" spans="1:22" x14ac:dyDescent="0.3">
      <c r="A70" s="8">
        <v>9</v>
      </c>
      <c r="B70" s="67" t="s">
        <v>168</v>
      </c>
      <c r="C70" s="3">
        <v>31</v>
      </c>
      <c r="D70" s="3">
        <v>0</v>
      </c>
      <c r="E70" s="3">
        <v>0</v>
      </c>
      <c r="F70" s="3">
        <v>0</v>
      </c>
      <c r="G70" s="3">
        <f t="shared" si="12"/>
        <v>31</v>
      </c>
      <c r="H70" s="3">
        <v>0</v>
      </c>
      <c r="I70" s="68">
        <v>25</v>
      </c>
      <c r="J70" s="3">
        <v>6</v>
      </c>
      <c r="K70" s="3">
        <f t="shared" si="14"/>
        <v>31</v>
      </c>
      <c r="L70" s="68">
        <v>20000</v>
      </c>
      <c r="M70" s="58">
        <v>800</v>
      </c>
      <c r="N70" s="3">
        <f t="shared" si="13"/>
        <v>16250</v>
      </c>
      <c r="O70" s="58">
        <v>650</v>
      </c>
      <c r="P70" s="8" t="s">
        <v>65</v>
      </c>
      <c r="Q70" s="8">
        <v>40000</v>
      </c>
      <c r="R70" s="58">
        <v>20</v>
      </c>
      <c r="S70" s="6"/>
      <c r="T70" s="6"/>
      <c r="V70" s="139"/>
    </row>
    <row r="71" spans="1:22" x14ac:dyDescent="0.3">
      <c r="A71" s="8">
        <v>10</v>
      </c>
      <c r="B71" s="67" t="s">
        <v>169</v>
      </c>
      <c r="C71" s="63">
        <v>273</v>
      </c>
      <c r="D71" s="3">
        <v>0</v>
      </c>
      <c r="E71" s="3">
        <v>0</v>
      </c>
      <c r="F71" s="3">
        <v>0</v>
      </c>
      <c r="G71" s="68">
        <f>C71+E71-F71</f>
        <v>273</v>
      </c>
      <c r="H71" s="64">
        <v>132.6</v>
      </c>
      <c r="I71" s="68">
        <v>137</v>
      </c>
      <c r="J71" s="64">
        <v>3.4</v>
      </c>
      <c r="K71" s="3">
        <f t="shared" si="14"/>
        <v>273</v>
      </c>
      <c r="L71" s="68">
        <v>112340</v>
      </c>
      <c r="M71" s="58">
        <v>820</v>
      </c>
      <c r="N71" s="3">
        <f t="shared" si="13"/>
        <v>95900</v>
      </c>
      <c r="O71" s="58">
        <v>700</v>
      </c>
      <c r="P71" s="8" t="s">
        <v>65</v>
      </c>
      <c r="Q71" s="8">
        <v>40000</v>
      </c>
      <c r="R71" s="58">
        <v>90</v>
      </c>
      <c r="S71" s="6"/>
      <c r="T71" s="6"/>
      <c r="V71" s="139"/>
    </row>
    <row r="72" spans="1:22" x14ac:dyDescent="0.3">
      <c r="A72" s="8">
        <v>11</v>
      </c>
      <c r="B72" s="67" t="s">
        <v>170</v>
      </c>
      <c r="C72" s="63">
        <v>214</v>
      </c>
      <c r="D72" s="3">
        <v>0</v>
      </c>
      <c r="E72" s="3">
        <v>0</v>
      </c>
      <c r="F72" s="3">
        <v>0</v>
      </c>
      <c r="G72" s="68">
        <f t="shared" si="12"/>
        <v>214</v>
      </c>
      <c r="H72" s="3">
        <v>94</v>
      </c>
      <c r="I72" s="68">
        <v>120</v>
      </c>
      <c r="J72" s="142">
        <v>0</v>
      </c>
      <c r="K72" s="3">
        <f t="shared" si="14"/>
        <v>214</v>
      </c>
      <c r="L72" s="68">
        <v>96000</v>
      </c>
      <c r="M72" s="58">
        <v>800</v>
      </c>
      <c r="N72" s="3">
        <f t="shared" si="13"/>
        <v>84000</v>
      </c>
      <c r="O72" s="58">
        <v>700</v>
      </c>
      <c r="P72" s="8" t="s">
        <v>65</v>
      </c>
      <c r="Q72" s="8">
        <v>40000</v>
      </c>
      <c r="R72" s="58">
        <v>78</v>
      </c>
      <c r="S72" s="6"/>
      <c r="T72" s="6"/>
      <c r="V72" s="139"/>
    </row>
    <row r="73" spans="1:22" x14ac:dyDescent="0.3">
      <c r="A73" s="8">
        <v>12</v>
      </c>
      <c r="B73" s="67" t="s">
        <v>171</v>
      </c>
      <c r="C73" s="3">
        <v>468</v>
      </c>
      <c r="D73" s="3">
        <v>0</v>
      </c>
      <c r="E73" s="3">
        <v>0</v>
      </c>
      <c r="F73" s="3">
        <v>0</v>
      </c>
      <c r="G73" s="68">
        <f t="shared" si="12"/>
        <v>468</v>
      </c>
      <c r="H73" s="3">
        <v>332</v>
      </c>
      <c r="I73" s="68">
        <v>130</v>
      </c>
      <c r="J73" s="3">
        <v>6</v>
      </c>
      <c r="K73" s="3">
        <f t="shared" si="14"/>
        <v>468</v>
      </c>
      <c r="L73" s="68">
        <v>104000</v>
      </c>
      <c r="M73" s="58">
        <v>800</v>
      </c>
      <c r="N73" s="3">
        <f t="shared" si="13"/>
        <v>91000</v>
      </c>
      <c r="O73" s="58">
        <v>700</v>
      </c>
      <c r="P73" s="8" t="s">
        <v>65</v>
      </c>
      <c r="Q73" s="8">
        <v>40000</v>
      </c>
      <c r="R73" s="58">
        <v>120</v>
      </c>
      <c r="S73" s="6"/>
      <c r="T73" s="6"/>
      <c r="V73" s="139"/>
    </row>
    <row r="74" spans="1:22" x14ac:dyDescent="0.3">
      <c r="A74" s="8">
        <v>13</v>
      </c>
      <c r="B74" s="67" t="s">
        <v>172</v>
      </c>
      <c r="C74" s="3">
        <v>14</v>
      </c>
      <c r="D74" s="3">
        <v>0</v>
      </c>
      <c r="E74" s="3">
        <v>0</v>
      </c>
      <c r="F74" s="3">
        <v>0</v>
      </c>
      <c r="G74" s="3">
        <f t="shared" si="12"/>
        <v>14</v>
      </c>
      <c r="H74" s="3">
        <v>5</v>
      </c>
      <c r="I74" s="68">
        <v>8</v>
      </c>
      <c r="J74" s="3">
        <v>1</v>
      </c>
      <c r="K74" s="3">
        <f>H74+I74+J74</f>
        <v>14</v>
      </c>
      <c r="L74" s="68">
        <v>6240</v>
      </c>
      <c r="M74" s="58">
        <v>780</v>
      </c>
      <c r="N74" s="3">
        <f t="shared" si="13"/>
        <v>4400</v>
      </c>
      <c r="O74" s="58">
        <v>550</v>
      </c>
      <c r="P74" s="8" t="s">
        <v>65</v>
      </c>
      <c r="Q74" s="8">
        <v>40000</v>
      </c>
      <c r="R74" s="58">
        <v>18</v>
      </c>
      <c r="S74" s="6"/>
      <c r="T74" s="6"/>
      <c r="V74" s="139"/>
    </row>
    <row r="75" spans="1:22" x14ac:dyDescent="0.3">
      <c r="A75" s="8">
        <v>14</v>
      </c>
      <c r="B75" s="67" t="s">
        <v>173</v>
      </c>
      <c r="C75" s="3">
        <v>142</v>
      </c>
      <c r="D75" s="3">
        <v>0</v>
      </c>
      <c r="E75" s="3">
        <v>0</v>
      </c>
      <c r="F75" s="3">
        <v>0</v>
      </c>
      <c r="G75" s="3">
        <f>C75+E75-F75</f>
        <v>142</v>
      </c>
      <c r="H75" s="64">
        <v>58</v>
      </c>
      <c r="I75" s="3">
        <v>75</v>
      </c>
      <c r="J75" s="64">
        <v>9</v>
      </c>
      <c r="K75" s="3">
        <f>H75+I75+J75</f>
        <v>142</v>
      </c>
      <c r="L75" s="68">
        <v>58500</v>
      </c>
      <c r="M75" s="58">
        <v>780</v>
      </c>
      <c r="N75" s="3">
        <f t="shared" si="13"/>
        <v>45000</v>
      </c>
      <c r="O75" s="58">
        <v>600</v>
      </c>
      <c r="P75" s="8" t="s">
        <v>65</v>
      </c>
      <c r="Q75" s="8">
        <v>40000</v>
      </c>
      <c r="R75" s="58">
        <v>34</v>
      </c>
      <c r="S75" s="6"/>
      <c r="T75" s="6"/>
      <c r="V75" s="139"/>
    </row>
    <row r="76" spans="1:22" x14ac:dyDescent="0.3">
      <c r="A76" s="6"/>
      <c r="B76" s="6"/>
      <c r="C76" s="3"/>
      <c r="D76" s="3"/>
      <c r="E76" s="3"/>
      <c r="F76" s="3"/>
      <c r="G76" s="3"/>
      <c r="H76" s="3"/>
      <c r="I76" s="3"/>
      <c r="J76" s="3"/>
      <c r="K76" s="3"/>
      <c r="L76" s="87"/>
      <c r="M76" s="6"/>
      <c r="N76" s="6"/>
      <c r="O76" s="6"/>
      <c r="P76" s="6"/>
      <c r="Q76" s="6"/>
      <c r="R76" s="6"/>
      <c r="S76" s="6"/>
      <c r="T76" s="6"/>
    </row>
    <row r="77" spans="1:22" x14ac:dyDescent="0.3">
      <c r="A77" s="6"/>
      <c r="B77" s="41" t="s">
        <v>3</v>
      </c>
      <c r="C77" s="3">
        <f t="shared" ref="C77:I77" si="15">SUM(C62:C76)</f>
        <v>2489</v>
      </c>
      <c r="D77" s="3">
        <f t="shared" si="15"/>
        <v>0</v>
      </c>
      <c r="E77" s="3">
        <f>SUM(E62:E76)</f>
        <v>0</v>
      </c>
      <c r="F77" s="3">
        <f t="shared" si="15"/>
        <v>0</v>
      </c>
      <c r="G77" s="3">
        <f>SUM(G62:G76)</f>
        <v>2489</v>
      </c>
      <c r="H77" s="64">
        <f t="shared" si="15"/>
        <v>1484.6</v>
      </c>
      <c r="I77" s="38">
        <f t="shared" si="15"/>
        <v>941.5</v>
      </c>
      <c r="J77" s="38">
        <f>SUM(J62:J75)</f>
        <v>62.9</v>
      </c>
      <c r="K77" s="3">
        <f>H77+I77+J77</f>
        <v>2489</v>
      </c>
      <c r="L77" s="88">
        <f>SUM(L62:L76)</f>
        <v>750440</v>
      </c>
      <c r="M77" s="47">
        <f>SUM(M62:M75)/14</f>
        <v>797.14285714285711</v>
      </c>
      <c r="N77" s="3">
        <f>SUM(N62:N76)</f>
        <v>634850</v>
      </c>
      <c r="O77" s="7">
        <f>SUM(O62:O75)/14</f>
        <v>655.71428571428567</v>
      </c>
      <c r="P77" s="8" t="s">
        <v>65</v>
      </c>
      <c r="Q77" s="403">
        <f>SUM(Q62:Q75)/14</f>
        <v>40000</v>
      </c>
      <c r="R77" s="7">
        <f>SUM(R62:R76)</f>
        <v>897</v>
      </c>
      <c r="S77" s="47"/>
      <c r="T77" s="6"/>
    </row>
    <row r="79" spans="1:22" x14ac:dyDescent="0.3">
      <c r="A79" s="16" t="s">
        <v>46</v>
      </c>
      <c r="G79" s="265"/>
      <c r="N79" s="18"/>
      <c r="O79" s="419" t="str">
        <f>O36</f>
        <v>Curup Utara, 31 Desember 2023</v>
      </c>
      <c r="P79" s="419"/>
      <c r="Q79" s="419"/>
      <c r="R79" s="419"/>
      <c r="S79" s="419"/>
      <c r="T79" s="419"/>
    </row>
    <row r="80" spans="1:22" x14ac:dyDescent="0.3">
      <c r="B80" s="16" t="s">
        <v>325</v>
      </c>
      <c r="F80" s="139"/>
      <c r="H80" s="20"/>
      <c r="I80" s="20"/>
      <c r="O80" s="419" t="s">
        <v>2</v>
      </c>
      <c r="P80" s="419"/>
      <c r="Q80" s="419"/>
      <c r="R80" s="419"/>
      <c r="S80" s="419"/>
      <c r="T80" s="419"/>
    </row>
    <row r="81" spans="1:20" x14ac:dyDescent="0.3">
      <c r="B81" s="370" t="s">
        <v>357</v>
      </c>
      <c r="C81" s="20"/>
    </row>
    <row r="82" spans="1:20" x14ac:dyDescent="0.3">
      <c r="B82" s="20"/>
    </row>
    <row r="83" spans="1:20" x14ac:dyDescent="0.3">
      <c r="O83" s="428" t="str">
        <f>O40</f>
        <v>JUFRIZAL, SP</v>
      </c>
      <c r="P83" s="428"/>
      <c r="Q83" s="428"/>
      <c r="R83" s="428"/>
      <c r="S83" s="428"/>
      <c r="T83" s="428"/>
    </row>
    <row r="84" spans="1:20" x14ac:dyDescent="0.3">
      <c r="O84" s="419" t="str">
        <f>O41</f>
        <v>NIP. 19691012 200003 1 002</v>
      </c>
      <c r="P84" s="419"/>
      <c r="Q84" s="419"/>
      <c r="R84" s="419"/>
      <c r="S84" s="419"/>
      <c r="T84" s="419"/>
    </row>
    <row r="85" spans="1:20" x14ac:dyDescent="0.3">
      <c r="A85" s="16" t="s">
        <v>96</v>
      </c>
    </row>
    <row r="86" spans="1:20" x14ac:dyDescent="0.3">
      <c r="L86" s="17"/>
    </row>
    <row r="87" spans="1:20" x14ac:dyDescent="0.3">
      <c r="A87" s="441" t="s">
        <v>93</v>
      </c>
      <c r="B87" s="460"/>
      <c r="C87" s="460"/>
      <c r="D87" s="460"/>
      <c r="E87" s="460"/>
      <c r="F87" s="460"/>
      <c r="G87" s="460"/>
      <c r="H87" s="460"/>
      <c r="I87" s="460"/>
      <c r="J87" s="460"/>
      <c r="K87" s="460"/>
      <c r="L87" s="460"/>
      <c r="M87" s="460"/>
      <c r="N87" s="460"/>
      <c r="O87" s="460"/>
      <c r="P87" s="460"/>
      <c r="Q87" s="460"/>
      <c r="R87" s="460"/>
      <c r="S87" s="460"/>
      <c r="T87" s="447"/>
    </row>
    <row r="88" spans="1:20" x14ac:dyDescent="0.3">
      <c r="A88" s="444" t="s">
        <v>4</v>
      </c>
      <c r="B88" s="461"/>
      <c r="C88" s="461"/>
      <c r="D88" s="461"/>
      <c r="E88" s="461"/>
      <c r="F88" s="461"/>
      <c r="G88" s="461"/>
      <c r="H88" s="461"/>
      <c r="I88" s="461"/>
      <c r="J88" s="461"/>
      <c r="K88" s="461"/>
      <c r="L88" s="461"/>
      <c r="M88" s="461"/>
      <c r="N88" s="461"/>
      <c r="O88" s="461"/>
      <c r="P88" s="461"/>
      <c r="Q88" s="461"/>
      <c r="R88" s="461"/>
      <c r="S88" s="461"/>
      <c r="T88" s="445"/>
    </row>
    <row r="89" spans="1:20" x14ac:dyDescent="0.3">
      <c r="N89" s="18"/>
    </row>
    <row r="90" spans="1:20" x14ac:dyDescent="0.3">
      <c r="A90" s="19" t="s">
        <v>5</v>
      </c>
      <c r="B90" s="19"/>
      <c r="C90" s="19" t="s">
        <v>79</v>
      </c>
      <c r="D90" s="19"/>
      <c r="L90" s="20"/>
      <c r="N90" s="20"/>
      <c r="Q90" s="16" t="s">
        <v>42</v>
      </c>
      <c r="S90" s="16" t="str">
        <f>S49</f>
        <v>: 2023</v>
      </c>
    </row>
    <row r="91" spans="1:20" x14ac:dyDescent="0.3">
      <c r="A91" s="16" t="s">
        <v>9</v>
      </c>
      <c r="C91" s="16" t="str">
        <f>C50</f>
        <v>: CURUP UTARA</v>
      </c>
      <c r="Q91" s="16" t="s">
        <v>43</v>
      </c>
      <c r="S91" s="16" t="s">
        <v>45</v>
      </c>
    </row>
    <row r="92" spans="1:20" x14ac:dyDescent="0.3">
      <c r="A92" s="16" t="s">
        <v>6</v>
      </c>
      <c r="C92" s="16" t="s">
        <v>99</v>
      </c>
      <c r="Q92" s="16" t="s">
        <v>44</v>
      </c>
      <c r="S92" s="16" t="str">
        <f>S51</f>
        <v>: IV ( Empat )</v>
      </c>
    </row>
    <row r="93" spans="1:20" x14ac:dyDescent="0.3">
      <c r="A93" s="16" t="s">
        <v>7</v>
      </c>
      <c r="C93" s="16" t="s">
        <v>41</v>
      </c>
    </row>
    <row r="95" spans="1:20" x14ac:dyDescent="0.3">
      <c r="A95" s="462" t="s">
        <v>8</v>
      </c>
      <c r="B95" s="424" t="s">
        <v>91</v>
      </c>
      <c r="C95" s="22" t="s">
        <v>10</v>
      </c>
      <c r="D95" s="433" t="s">
        <v>15</v>
      </c>
      <c r="E95" s="422"/>
      <c r="F95" s="422"/>
      <c r="G95" s="422"/>
      <c r="H95" s="422"/>
      <c r="I95" s="422"/>
      <c r="J95" s="422"/>
      <c r="K95" s="423"/>
      <c r="L95" s="431" t="s">
        <v>28</v>
      </c>
      <c r="M95" s="432"/>
      <c r="N95" s="431" t="s">
        <v>28</v>
      </c>
      <c r="O95" s="432"/>
      <c r="P95" s="23"/>
      <c r="Q95" s="387"/>
      <c r="R95" s="421" t="s">
        <v>35</v>
      </c>
      <c r="S95" s="427"/>
      <c r="T95" s="424" t="s">
        <v>39</v>
      </c>
    </row>
    <row r="96" spans="1:20" x14ac:dyDescent="0.3">
      <c r="A96" s="463"/>
      <c r="B96" s="425"/>
      <c r="C96" s="24" t="s">
        <v>11</v>
      </c>
      <c r="D96" s="433" t="s">
        <v>16</v>
      </c>
      <c r="E96" s="422"/>
      <c r="F96" s="422"/>
      <c r="G96" s="423"/>
      <c r="H96" s="433" t="s">
        <v>23</v>
      </c>
      <c r="I96" s="422"/>
      <c r="J96" s="422"/>
      <c r="K96" s="423"/>
      <c r="L96" s="434" t="s">
        <v>29</v>
      </c>
      <c r="M96" s="435"/>
      <c r="N96" s="434" t="s">
        <v>29</v>
      </c>
      <c r="O96" s="435"/>
      <c r="P96" s="25"/>
      <c r="Q96" s="26" t="s">
        <v>416</v>
      </c>
      <c r="R96" s="429" t="s">
        <v>36</v>
      </c>
      <c r="S96" s="430"/>
      <c r="T96" s="425"/>
    </row>
    <row r="97" spans="1:20" x14ac:dyDescent="0.3">
      <c r="A97" s="463"/>
      <c r="B97" s="425"/>
      <c r="C97" s="26" t="s">
        <v>12</v>
      </c>
      <c r="D97" s="23"/>
      <c r="E97" s="27"/>
      <c r="F97" s="23"/>
      <c r="G97" s="23"/>
      <c r="H97" s="23"/>
      <c r="I97" s="23"/>
      <c r="J97" s="23"/>
      <c r="K97" s="23"/>
      <c r="L97" s="421" t="s">
        <v>30</v>
      </c>
      <c r="M97" s="427"/>
      <c r="N97" s="421" t="s">
        <v>30</v>
      </c>
      <c r="O97" s="427"/>
      <c r="P97" s="24" t="s">
        <v>34</v>
      </c>
      <c r="Q97" s="24" t="s">
        <v>417</v>
      </c>
      <c r="R97" s="22"/>
      <c r="S97" s="22"/>
      <c r="T97" s="425"/>
    </row>
    <row r="98" spans="1:20" x14ac:dyDescent="0.3">
      <c r="A98" s="463"/>
      <c r="B98" s="425"/>
      <c r="C98" s="26" t="s">
        <v>13</v>
      </c>
      <c r="D98" s="24" t="s">
        <v>17</v>
      </c>
      <c r="E98" s="28" t="s">
        <v>17</v>
      </c>
      <c r="F98" s="24" t="s">
        <v>20</v>
      </c>
      <c r="G98" s="24" t="s">
        <v>22</v>
      </c>
      <c r="H98" s="24" t="s">
        <v>24</v>
      </c>
      <c r="I98" s="24" t="s">
        <v>25</v>
      </c>
      <c r="J98" s="24" t="s">
        <v>26</v>
      </c>
      <c r="K98" s="24" t="s">
        <v>22</v>
      </c>
      <c r="L98" s="429" t="s">
        <v>14</v>
      </c>
      <c r="M98" s="430"/>
      <c r="N98" s="429" t="s">
        <v>33</v>
      </c>
      <c r="O98" s="430"/>
      <c r="P98" s="24" t="s">
        <v>28</v>
      </c>
      <c r="Q98" s="24" t="s">
        <v>418</v>
      </c>
      <c r="R98" s="24" t="s">
        <v>37</v>
      </c>
      <c r="S98" s="24" t="s">
        <v>38</v>
      </c>
      <c r="T98" s="425"/>
    </row>
    <row r="99" spans="1:20" x14ac:dyDescent="0.3">
      <c r="A99" s="463"/>
      <c r="B99" s="425"/>
      <c r="C99" s="26" t="s">
        <v>14</v>
      </c>
      <c r="D99" s="24" t="s">
        <v>18</v>
      </c>
      <c r="E99" s="28" t="s">
        <v>19</v>
      </c>
      <c r="F99" s="24" t="s">
        <v>21</v>
      </c>
      <c r="G99" s="24"/>
      <c r="H99" s="24"/>
      <c r="I99" s="24"/>
      <c r="J99" s="24" t="s">
        <v>27</v>
      </c>
      <c r="K99" s="24"/>
      <c r="L99" s="22" t="s">
        <v>22</v>
      </c>
      <c r="M99" s="22" t="s">
        <v>31</v>
      </c>
      <c r="N99" s="22" t="s">
        <v>22</v>
      </c>
      <c r="O99" s="22" t="s">
        <v>31</v>
      </c>
      <c r="P99" s="25"/>
      <c r="Q99" s="25"/>
      <c r="R99" s="25"/>
      <c r="S99" s="25"/>
      <c r="T99" s="425"/>
    </row>
    <row r="100" spans="1:20" x14ac:dyDescent="0.3">
      <c r="A100" s="464"/>
      <c r="B100" s="426"/>
      <c r="C100" s="29"/>
      <c r="D100" s="30"/>
      <c r="E100" s="31"/>
      <c r="F100" s="30"/>
      <c r="G100" s="30"/>
      <c r="H100" s="30"/>
      <c r="I100" s="30"/>
      <c r="J100" s="30"/>
      <c r="K100" s="30"/>
      <c r="L100" s="32" t="s">
        <v>29</v>
      </c>
      <c r="M100" s="33" t="s">
        <v>32</v>
      </c>
      <c r="N100" s="32" t="s">
        <v>29</v>
      </c>
      <c r="O100" s="33" t="s">
        <v>32</v>
      </c>
      <c r="P100" s="30"/>
      <c r="Q100" s="30"/>
      <c r="R100" s="30"/>
      <c r="S100" s="30"/>
      <c r="T100" s="426"/>
    </row>
    <row r="101" spans="1:20" x14ac:dyDescent="0.3">
      <c r="A101" s="6">
        <v>1</v>
      </c>
      <c r="B101" s="8">
        <v>2</v>
      </c>
      <c r="C101" s="8">
        <v>3</v>
      </c>
      <c r="D101" s="8">
        <v>4</v>
      </c>
      <c r="E101" s="8">
        <v>5</v>
      </c>
      <c r="F101" s="8">
        <v>6</v>
      </c>
      <c r="G101" s="8" t="s">
        <v>0</v>
      </c>
      <c r="H101" s="8">
        <v>8</v>
      </c>
      <c r="I101" s="8">
        <v>9</v>
      </c>
      <c r="J101" s="8">
        <v>10</v>
      </c>
      <c r="K101" s="8" t="s">
        <v>1</v>
      </c>
      <c r="L101" s="8">
        <v>12</v>
      </c>
      <c r="M101" s="8">
        <v>13</v>
      </c>
      <c r="N101" s="8">
        <v>14</v>
      </c>
      <c r="O101" s="8">
        <v>15</v>
      </c>
      <c r="P101" s="8">
        <v>16</v>
      </c>
      <c r="Q101" s="8"/>
      <c r="R101" s="8">
        <v>17</v>
      </c>
      <c r="S101" s="8">
        <v>18</v>
      </c>
      <c r="T101" s="8">
        <v>19</v>
      </c>
    </row>
    <row r="102" spans="1:20" x14ac:dyDescent="0.3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7"/>
      <c r="P102" s="8"/>
      <c r="Q102" s="8"/>
      <c r="R102" s="6"/>
      <c r="S102" s="6"/>
      <c r="T102" s="6"/>
    </row>
    <row r="103" spans="1:20" x14ac:dyDescent="0.3">
      <c r="A103" s="8">
        <v>1</v>
      </c>
      <c r="B103" s="67" t="s">
        <v>160</v>
      </c>
      <c r="C103" s="3">
        <v>0</v>
      </c>
      <c r="D103" s="3">
        <v>0</v>
      </c>
      <c r="E103" s="3">
        <v>0</v>
      </c>
      <c r="F103" s="3">
        <v>0</v>
      </c>
      <c r="G103" s="3">
        <f>C103+E103-F103</f>
        <v>0</v>
      </c>
      <c r="H103" s="3">
        <v>0</v>
      </c>
      <c r="I103" s="68">
        <v>0</v>
      </c>
      <c r="J103" s="3">
        <v>0</v>
      </c>
      <c r="K103" s="3">
        <f>H103+I103+J103</f>
        <v>0</v>
      </c>
      <c r="L103" s="68">
        <v>0</v>
      </c>
      <c r="M103" s="68">
        <v>0</v>
      </c>
      <c r="N103" s="68">
        <v>0</v>
      </c>
      <c r="O103" s="68">
        <v>0</v>
      </c>
      <c r="P103" s="8" t="s">
        <v>66</v>
      </c>
      <c r="Q103" s="8"/>
      <c r="R103" s="68">
        <v>0</v>
      </c>
      <c r="S103" s="6"/>
      <c r="T103" s="6"/>
    </row>
    <row r="104" spans="1:20" x14ac:dyDescent="0.3">
      <c r="A104" s="8">
        <v>2</v>
      </c>
      <c r="B104" s="67" t="s">
        <v>161</v>
      </c>
      <c r="C104" s="3">
        <v>0</v>
      </c>
      <c r="D104" s="3">
        <v>0</v>
      </c>
      <c r="E104" s="3">
        <v>0</v>
      </c>
      <c r="F104" s="3">
        <v>0</v>
      </c>
      <c r="G104" s="3">
        <f t="shared" ref="G104:G117" si="16">C104+E104-F104</f>
        <v>0</v>
      </c>
      <c r="H104" s="3">
        <v>0</v>
      </c>
      <c r="I104" s="68">
        <v>0</v>
      </c>
      <c r="J104" s="3">
        <v>0</v>
      </c>
      <c r="K104" s="3">
        <f t="shared" ref="K104:K116" si="17">H104+I104+J104</f>
        <v>0</v>
      </c>
      <c r="L104" s="68">
        <v>0</v>
      </c>
      <c r="M104" s="68">
        <v>0</v>
      </c>
      <c r="N104" s="68">
        <v>0</v>
      </c>
      <c r="O104" s="68">
        <v>0</v>
      </c>
      <c r="P104" s="8" t="s">
        <v>66</v>
      </c>
      <c r="Q104" s="8"/>
      <c r="R104" s="68">
        <v>0</v>
      </c>
      <c r="S104" s="6"/>
      <c r="T104" s="6"/>
    </row>
    <row r="105" spans="1:20" x14ac:dyDescent="0.3">
      <c r="A105" s="8">
        <v>3</v>
      </c>
      <c r="B105" s="67" t="s">
        <v>162</v>
      </c>
      <c r="C105" s="3">
        <v>0</v>
      </c>
      <c r="D105" s="3">
        <v>0</v>
      </c>
      <c r="E105" s="3">
        <v>0</v>
      </c>
      <c r="F105" s="3">
        <v>0</v>
      </c>
      <c r="G105" s="3">
        <f t="shared" si="16"/>
        <v>0</v>
      </c>
      <c r="H105" s="3">
        <v>0</v>
      </c>
      <c r="I105" s="68">
        <v>0</v>
      </c>
      <c r="J105" s="3">
        <v>0</v>
      </c>
      <c r="K105" s="3">
        <f t="shared" si="17"/>
        <v>0</v>
      </c>
      <c r="L105" s="68">
        <v>0</v>
      </c>
      <c r="M105" s="68">
        <v>0</v>
      </c>
      <c r="N105" s="68">
        <v>0</v>
      </c>
      <c r="O105" s="68">
        <v>0</v>
      </c>
      <c r="P105" s="8" t="s">
        <v>66</v>
      </c>
      <c r="Q105" s="8"/>
      <c r="R105" s="68">
        <v>0</v>
      </c>
      <c r="S105" s="6"/>
      <c r="T105" s="6"/>
    </row>
    <row r="106" spans="1:20" x14ac:dyDescent="0.3">
      <c r="A106" s="8">
        <v>4</v>
      </c>
      <c r="B106" s="67" t="s">
        <v>163</v>
      </c>
      <c r="C106" s="3">
        <v>0</v>
      </c>
      <c r="D106" s="3">
        <v>0</v>
      </c>
      <c r="E106" s="3">
        <v>0</v>
      </c>
      <c r="F106" s="3">
        <v>0</v>
      </c>
      <c r="G106" s="3">
        <f t="shared" si="16"/>
        <v>0</v>
      </c>
      <c r="H106" s="3">
        <v>0</v>
      </c>
      <c r="I106" s="68">
        <v>0</v>
      </c>
      <c r="J106" s="3">
        <v>0</v>
      </c>
      <c r="K106" s="3">
        <f t="shared" si="17"/>
        <v>0</v>
      </c>
      <c r="L106" s="68">
        <v>0</v>
      </c>
      <c r="M106" s="68">
        <v>0</v>
      </c>
      <c r="N106" s="68">
        <v>0</v>
      </c>
      <c r="O106" s="68">
        <v>0</v>
      </c>
      <c r="P106" s="8" t="s">
        <v>66</v>
      </c>
      <c r="Q106" s="8"/>
      <c r="R106" s="68">
        <v>0</v>
      </c>
      <c r="S106" s="6"/>
      <c r="T106" s="6"/>
    </row>
    <row r="107" spans="1:20" x14ac:dyDescent="0.3">
      <c r="A107" s="8">
        <v>5</v>
      </c>
      <c r="B107" s="67" t="s">
        <v>164</v>
      </c>
      <c r="C107" s="64">
        <v>0</v>
      </c>
      <c r="D107" s="3">
        <v>0</v>
      </c>
      <c r="E107" s="3">
        <v>0</v>
      </c>
      <c r="F107" s="64">
        <v>0</v>
      </c>
      <c r="G107" s="3">
        <f t="shared" si="16"/>
        <v>0</v>
      </c>
      <c r="H107" s="64">
        <v>0</v>
      </c>
      <c r="I107" s="68">
        <v>0</v>
      </c>
      <c r="J107" s="3">
        <v>0</v>
      </c>
      <c r="K107" s="3">
        <f>H107+I107+J107</f>
        <v>0</v>
      </c>
      <c r="L107" s="58">
        <v>0</v>
      </c>
      <c r="M107" s="68">
        <v>0</v>
      </c>
      <c r="N107" s="69">
        <f>I107*O107</f>
        <v>0</v>
      </c>
      <c r="O107" s="68">
        <v>0</v>
      </c>
      <c r="P107" s="8" t="s">
        <v>66</v>
      </c>
      <c r="Q107" s="8">
        <v>0</v>
      </c>
      <c r="R107" s="58">
        <v>0</v>
      </c>
      <c r="S107" s="6"/>
      <c r="T107" s="6"/>
    </row>
    <row r="108" spans="1:20" x14ac:dyDescent="0.3">
      <c r="A108" s="8">
        <v>6</v>
      </c>
      <c r="B108" s="67" t="s">
        <v>165</v>
      </c>
      <c r="C108" s="64">
        <v>0</v>
      </c>
      <c r="D108" s="3">
        <v>0</v>
      </c>
      <c r="E108" s="3">
        <v>0</v>
      </c>
      <c r="F108" s="64">
        <v>0</v>
      </c>
      <c r="G108" s="64">
        <f t="shared" si="16"/>
        <v>0</v>
      </c>
      <c r="H108" s="64">
        <v>0</v>
      </c>
      <c r="I108" s="86">
        <v>0</v>
      </c>
      <c r="J108" s="64">
        <v>0</v>
      </c>
      <c r="K108" s="64">
        <f t="shared" si="17"/>
        <v>0</v>
      </c>
      <c r="L108" s="58">
        <v>0</v>
      </c>
      <c r="M108" s="68">
        <v>0</v>
      </c>
      <c r="N108" s="69">
        <f t="shared" ref="N108:N116" si="18">I108*O108</f>
        <v>0</v>
      </c>
      <c r="O108" s="68">
        <v>0</v>
      </c>
      <c r="P108" s="8" t="s">
        <v>66</v>
      </c>
      <c r="Q108" s="8">
        <v>0</v>
      </c>
      <c r="R108" s="58">
        <v>0</v>
      </c>
      <c r="S108" s="6"/>
      <c r="T108" s="6"/>
    </row>
    <row r="109" spans="1:20" x14ac:dyDescent="0.3">
      <c r="A109" s="8">
        <v>7</v>
      </c>
      <c r="B109" s="67" t="s">
        <v>166</v>
      </c>
      <c r="C109" s="3">
        <v>0</v>
      </c>
      <c r="D109" s="3">
        <v>0</v>
      </c>
      <c r="E109" s="3">
        <v>0</v>
      </c>
      <c r="F109" s="3">
        <v>0</v>
      </c>
      <c r="G109" s="3">
        <f t="shared" si="16"/>
        <v>0</v>
      </c>
      <c r="H109" s="3">
        <v>0</v>
      </c>
      <c r="I109" s="68">
        <v>0</v>
      </c>
      <c r="J109" s="3">
        <v>0</v>
      </c>
      <c r="K109" s="3">
        <f t="shared" si="17"/>
        <v>0</v>
      </c>
      <c r="L109" s="58">
        <f t="shared" ref="L109:L115" si="19">I109*M109</f>
        <v>0</v>
      </c>
      <c r="M109" s="68">
        <v>0</v>
      </c>
      <c r="N109" s="69">
        <f t="shared" si="18"/>
        <v>0</v>
      </c>
      <c r="O109" s="58"/>
      <c r="P109" s="8" t="s">
        <v>66</v>
      </c>
      <c r="Q109" s="8"/>
      <c r="R109" s="68">
        <v>0</v>
      </c>
      <c r="S109" s="6"/>
      <c r="T109" s="6"/>
    </row>
    <row r="110" spans="1:20" x14ac:dyDescent="0.3">
      <c r="A110" s="8">
        <v>8</v>
      </c>
      <c r="B110" s="67" t="s">
        <v>167</v>
      </c>
      <c r="C110" s="3">
        <v>0</v>
      </c>
      <c r="D110" s="3">
        <v>0</v>
      </c>
      <c r="E110" s="3">
        <v>0</v>
      </c>
      <c r="F110" s="3">
        <v>0</v>
      </c>
      <c r="G110" s="3">
        <f t="shared" si="16"/>
        <v>0</v>
      </c>
      <c r="H110" s="3">
        <v>0</v>
      </c>
      <c r="I110" s="68">
        <v>0</v>
      </c>
      <c r="J110" s="3">
        <v>0</v>
      </c>
      <c r="K110" s="3">
        <f t="shared" si="17"/>
        <v>0</v>
      </c>
      <c r="L110" s="58">
        <f t="shared" si="19"/>
        <v>0</v>
      </c>
      <c r="M110" s="58"/>
      <c r="N110" s="69">
        <f t="shared" si="18"/>
        <v>0</v>
      </c>
      <c r="O110" s="58"/>
      <c r="P110" s="8" t="s">
        <v>66</v>
      </c>
      <c r="Q110" s="8"/>
      <c r="R110" s="68">
        <v>0</v>
      </c>
      <c r="S110" s="6"/>
      <c r="T110" s="6"/>
    </row>
    <row r="111" spans="1:20" x14ac:dyDescent="0.3">
      <c r="A111" s="8">
        <v>9</v>
      </c>
      <c r="B111" s="67" t="s">
        <v>168</v>
      </c>
      <c r="C111" s="64">
        <v>0</v>
      </c>
      <c r="D111" s="3">
        <v>0</v>
      </c>
      <c r="E111" s="3">
        <v>0</v>
      </c>
      <c r="F111" s="64">
        <v>0</v>
      </c>
      <c r="G111" s="64">
        <f t="shared" si="16"/>
        <v>0</v>
      </c>
      <c r="H111" s="3">
        <v>0</v>
      </c>
      <c r="I111" s="86">
        <v>0</v>
      </c>
      <c r="J111" s="64">
        <v>0</v>
      </c>
      <c r="K111" s="64">
        <f t="shared" si="17"/>
        <v>0</v>
      </c>
      <c r="L111" s="58">
        <v>0</v>
      </c>
      <c r="M111" s="68">
        <v>0</v>
      </c>
      <c r="N111" s="69">
        <f t="shared" si="18"/>
        <v>0</v>
      </c>
      <c r="O111" s="68">
        <v>0</v>
      </c>
      <c r="P111" s="8" t="s">
        <v>66</v>
      </c>
      <c r="Q111" s="8">
        <v>0</v>
      </c>
      <c r="R111" s="58">
        <v>0</v>
      </c>
      <c r="S111" s="6"/>
      <c r="T111" s="6"/>
    </row>
    <row r="112" spans="1:20" x14ac:dyDescent="0.3">
      <c r="A112" s="8">
        <v>10</v>
      </c>
      <c r="B112" s="67" t="s">
        <v>169</v>
      </c>
      <c r="C112" s="64">
        <v>0</v>
      </c>
      <c r="D112" s="64">
        <v>0</v>
      </c>
      <c r="E112" s="64">
        <v>0</v>
      </c>
      <c r="F112" s="64">
        <v>0</v>
      </c>
      <c r="G112" s="64">
        <f t="shared" si="16"/>
        <v>0</v>
      </c>
      <c r="H112" s="64">
        <v>0</v>
      </c>
      <c r="I112" s="68">
        <v>0</v>
      </c>
      <c r="J112" s="3">
        <v>0</v>
      </c>
      <c r="K112" s="64">
        <f t="shared" si="17"/>
        <v>0</v>
      </c>
      <c r="L112" s="58">
        <f t="shared" si="19"/>
        <v>0</v>
      </c>
      <c r="M112" s="68">
        <v>0</v>
      </c>
      <c r="N112" s="69">
        <f t="shared" si="18"/>
        <v>0</v>
      </c>
      <c r="O112" s="68">
        <v>0</v>
      </c>
      <c r="P112" s="8" t="s">
        <v>66</v>
      </c>
      <c r="Q112" s="8"/>
      <c r="R112" s="58">
        <v>0</v>
      </c>
      <c r="S112" s="6"/>
      <c r="T112" s="6"/>
    </row>
    <row r="113" spans="1:20" x14ac:dyDescent="0.3">
      <c r="A113" s="8">
        <v>11</v>
      </c>
      <c r="B113" s="67" t="s">
        <v>170</v>
      </c>
      <c r="C113" s="64">
        <v>0</v>
      </c>
      <c r="D113" s="3">
        <v>0</v>
      </c>
      <c r="E113" s="3">
        <v>0</v>
      </c>
      <c r="F113" s="64">
        <v>0</v>
      </c>
      <c r="G113" s="64">
        <f t="shared" si="16"/>
        <v>0</v>
      </c>
      <c r="H113" s="3">
        <v>0</v>
      </c>
      <c r="I113" s="86">
        <v>0</v>
      </c>
      <c r="J113" s="3">
        <v>0</v>
      </c>
      <c r="K113" s="64">
        <f t="shared" si="17"/>
        <v>0</v>
      </c>
      <c r="L113" s="58">
        <v>0</v>
      </c>
      <c r="M113" s="68">
        <v>0</v>
      </c>
      <c r="N113" s="69">
        <f t="shared" si="18"/>
        <v>0</v>
      </c>
      <c r="O113" s="68">
        <v>0</v>
      </c>
      <c r="P113" s="8" t="s">
        <v>66</v>
      </c>
      <c r="Q113" s="8">
        <v>0</v>
      </c>
      <c r="R113" s="58">
        <v>0</v>
      </c>
      <c r="S113" s="6"/>
      <c r="T113" s="6"/>
    </row>
    <row r="114" spans="1:20" x14ac:dyDescent="0.3">
      <c r="A114" s="8">
        <v>12</v>
      </c>
      <c r="B114" s="67" t="s">
        <v>171</v>
      </c>
      <c r="C114" s="64">
        <v>0</v>
      </c>
      <c r="D114" s="3">
        <v>0</v>
      </c>
      <c r="E114" s="3">
        <v>0</v>
      </c>
      <c r="F114" s="64">
        <v>0</v>
      </c>
      <c r="G114" s="64">
        <f t="shared" si="16"/>
        <v>0</v>
      </c>
      <c r="H114" s="64">
        <v>0</v>
      </c>
      <c r="I114" s="86">
        <v>0</v>
      </c>
      <c r="J114" s="64">
        <v>0</v>
      </c>
      <c r="K114" s="64">
        <f t="shared" si="17"/>
        <v>0</v>
      </c>
      <c r="L114" s="58">
        <v>0</v>
      </c>
      <c r="M114" s="68">
        <v>0</v>
      </c>
      <c r="N114" s="69">
        <f t="shared" si="18"/>
        <v>0</v>
      </c>
      <c r="O114" s="68">
        <v>0</v>
      </c>
      <c r="P114" s="8" t="s">
        <v>66</v>
      </c>
      <c r="Q114" s="8">
        <v>0</v>
      </c>
      <c r="R114" s="58">
        <v>0</v>
      </c>
      <c r="S114" s="6"/>
      <c r="T114" s="6"/>
    </row>
    <row r="115" spans="1:20" x14ac:dyDescent="0.3">
      <c r="A115" s="8">
        <v>13</v>
      </c>
      <c r="B115" s="67" t="s">
        <v>172</v>
      </c>
      <c r="C115" s="3">
        <v>0</v>
      </c>
      <c r="D115" s="3">
        <v>0</v>
      </c>
      <c r="E115" s="3">
        <v>0</v>
      </c>
      <c r="F115" s="3">
        <v>0</v>
      </c>
      <c r="G115" s="3">
        <f t="shared" si="16"/>
        <v>0</v>
      </c>
      <c r="H115" s="3">
        <v>0</v>
      </c>
      <c r="I115" s="68">
        <v>0</v>
      </c>
      <c r="J115" s="3">
        <v>0</v>
      </c>
      <c r="K115" s="3">
        <f t="shared" si="17"/>
        <v>0</v>
      </c>
      <c r="L115" s="58">
        <f t="shared" si="19"/>
        <v>0</v>
      </c>
      <c r="M115" s="68">
        <v>0</v>
      </c>
      <c r="N115" s="69">
        <f t="shared" si="18"/>
        <v>0</v>
      </c>
      <c r="O115" s="68"/>
      <c r="P115" s="8" t="s">
        <v>66</v>
      </c>
      <c r="Q115" s="8"/>
      <c r="R115" s="68">
        <v>0</v>
      </c>
      <c r="S115" s="6"/>
      <c r="T115" s="6"/>
    </row>
    <row r="116" spans="1:20" x14ac:dyDescent="0.3">
      <c r="A116" s="8">
        <v>14</v>
      </c>
      <c r="B116" s="67" t="s">
        <v>173</v>
      </c>
      <c r="C116" s="64">
        <v>0</v>
      </c>
      <c r="D116" s="3">
        <v>0</v>
      </c>
      <c r="E116" s="3">
        <v>0</v>
      </c>
      <c r="F116" s="64">
        <v>0</v>
      </c>
      <c r="G116" s="64">
        <f t="shared" si="16"/>
        <v>0</v>
      </c>
      <c r="H116" s="3">
        <v>0</v>
      </c>
      <c r="I116" s="86">
        <v>0</v>
      </c>
      <c r="J116" s="3">
        <v>0</v>
      </c>
      <c r="K116" s="64">
        <f t="shared" si="17"/>
        <v>0</v>
      </c>
      <c r="L116" s="58">
        <v>0</v>
      </c>
      <c r="M116" s="68">
        <v>0</v>
      </c>
      <c r="N116" s="69">
        <f t="shared" si="18"/>
        <v>0</v>
      </c>
      <c r="O116" s="68">
        <v>0</v>
      </c>
      <c r="P116" s="8" t="s">
        <v>66</v>
      </c>
      <c r="Q116" s="8">
        <v>0</v>
      </c>
      <c r="R116" s="58">
        <v>0</v>
      </c>
      <c r="S116" s="6"/>
      <c r="T116" s="6"/>
    </row>
    <row r="117" spans="1:20" x14ac:dyDescent="0.3">
      <c r="A117" s="6"/>
      <c r="B117" s="67"/>
      <c r="C117" s="3">
        <v>0</v>
      </c>
      <c r="D117" s="3">
        <v>0</v>
      </c>
      <c r="E117" s="3">
        <v>0</v>
      </c>
      <c r="F117" s="3">
        <v>0</v>
      </c>
      <c r="G117" s="3">
        <f t="shared" si="16"/>
        <v>0</v>
      </c>
      <c r="H117" s="3">
        <v>0</v>
      </c>
      <c r="I117" s="68">
        <v>0</v>
      </c>
      <c r="J117" s="3">
        <v>0</v>
      </c>
      <c r="K117" s="3">
        <f>G117</f>
        <v>0</v>
      </c>
      <c r="L117" s="6"/>
      <c r="M117" s="6"/>
      <c r="N117" s="7"/>
      <c r="O117" s="6"/>
      <c r="P117" s="6"/>
      <c r="Q117" s="6"/>
      <c r="R117" s="6"/>
      <c r="S117" s="6"/>
      <c r="T117" s="6"/>
    </row>
    <row r="118" spans="1:20" x14ac:dyDescent="0.3">
      <c r="A118" s="6"/>
      <c r="B118" s="41" t="s">
        <v>3</v>
      </c>
      <c r="C118" s="64">
        <f t="shared" ref="C118:K118" si="20">SUM(C103:C117)</f>
        <v>0</v>
      </c>
      <c r="D118" s="3">
        <f t="shared" si="20"/>
        <v>0</v>
      </c>
      <c r="E118" s="64">
        <f t="shared" si="20"/>
        <v>0</v>
      </c>
      <c r="F118" s="64">
        <f t="shared" si="20"/>
        <v>0</v>
      </c>
      <c r="G118" s="64">
        <f t="shared" si="20"/>
        <v>0</v>
      </c>
      <c r="H118" s="3">
        <f t="shared" si="20"/>
        <v>0</v>
      </c>
      <c r="I118" s="86">
        <f t="shared" si="20"/>
        <v>0</v>
      </c>
      <c r="J118" s="64">
        <f t="shared" si="20"/>
        <v>0</v>
      </c>
      <c r="K118" s="64">
        <f t="shared" si="20"/>
        <v>0</v>
      </c>
      <c r="L118" s="40">
        <f>SUM(L107:L117)</f>
        <v>0</v>
      </c>
      <c r="M118" s="14">
        <f>SUM(M103:M116)/6</f>
        <v>0</v>
      </c>
      <c r="N118" s="7">
        <f>SUM(N107:N117)</f>
        <v>0</v>
      </c>
      <c r="O118" s="14">
        <f>SUM(O103:O116)/6</f>
        <v>0</v>
      </c>
      <c r="P118" s="8" t="s">
        <v>66</v>
      </c>
      <c r="Q118" s="8">
        <v>0</v>
      </c>
      <c r="R118" s="40">
        <f>SUM(R107:R117)</f>
        <v>0</v>
      </c>
      <c r="S118" s="6"/>
      <c r="T118" s="6"/>
    </row>
    <row r="120" spans="1:20" ht="20.100000000000001" customHeight="1" x14ac:dyDescent="0.3">
      <c r="A120" s="16" t="s">
        <v>46</v>
      </c>
      <c r="I120" s="258"/>
      <c r="O120" s="419" t="str">
        <f>O79</f>
        <v>Curup Utara, 31 Desember 2023</v>
      </c>
      <c r="P120" s="419"/>
      <c r="Q120" s="419"/>
      <c r="R120" s="419"/>
      <c r="S120" s="419"/>
      <c r="T120" s="419"/>
    </row>
    <row r="121" spans="1:20" ht="20.100000000000001" customHeight="1" x14ac:dyDescent="0.3">
      <c r="O121" s="419" t="s">
        <v>2</v>
      </c>
      <c r="P121" s="419"/>
      <c r="Q121" s="419"/>
      <c r="R121" s="419"/>
      <c r="S121" s="419"/>
      <c r="T121" s="419"/>
    </row>
    <row r="124" spans="1:20" ht="20.100000000000001" customHeight="1" x14ac:dyDescent="0.3">
      <c r="O124" s="428" t="str">
        <f>O83</f>
        <v>JUFRIZAL, SP</v>
      </c>
      <c r="P124" s="428"/>
      <c r="Q124" s="428"/>
      <c r="R124" s="428"/>
      <c r="S124" s="428"/>
      <c r="T124" s="428"/>
    </row>
    <row r="125" spans="1:20" ht="16.5" customHeight="1" x14ac:dyDescent="0.3">
      <c r="O125" s="419" t="str">
        <f>O84</f>
        <v>NIP. 19691012 200003 1 002</v>
      </c>
      <c r="P125" s="419"/>
      <c r="Q125" s="419"/>
      <c r="R125" s="419"/>
      <c r="S125" s="419"/>
      <c r="T125" s="419"/>
    </row>
    <row r="126" spans="1:20" ht="12" customHeight="1" x14ac:dyDescent="0.3"/>
    <row r="127" spans="1:20" ht="20.100000000000001" customHeight="1" x14ac:dyDescent="0.3">
      <c r="A127" s="16" t="s">
        <v>96</v>
      </c>
    </row>
    <row r="128" spans="1:20" x14ac:dyDescent="0.3">
      <c r="L128" s="17"/>
    </row>
    <row r="129" spans="1:20" x14ac:dyDescent="0.3">
      <c r="A129" s="441" t="s">
        <v>93</v>
      </c>
      <c r="B129" s="460"/>
      <c r="C129" s="460"/>
      <c r="D129" s="460"/>
      <c r="E129" s="460"/>
      <c r="F129" s="460"/>
      <c r="G129" s="460"/>
      <c r="H129" s="460"/>
      <c r="I129" s="460"/>
      <c r="J129" s="460"/>
      <c r="K129" s="460"/>
      <c r="L129" s="460"/>
      <c r="M129" s="460"/>
      <c r="N129" s="460"/>
      <c r="O129" s="460"/>
      <c r="P129" s="460"/>
      <c r="Q129" s="460"/>
      <c r="R129" s="460"/>
      <c r="S129" s="460"/>
      <c r="T129" s="447"/>
    </row>
    <row r="130" spans="1:20" x14ac:dyDescent="0.3">
      <c r="A130" s="444" t="s">
        <v>4</v>
      </c>
      <c r="B130" s="461"/>
      <c r="C130" s="461"/>
      <c r="D130" s="461"/>
      <c r="E130" s="461"/>
      <c r="F130" s="461"/>
      <c r="G130" s="461"/>
      <c r="H130" s="461"/>
      <c r="I130" s="461"/>
      <c r="J130" s="461"/>
      <c r="K130" s="461"/>
      <c r="L130" s="461"/>
      <c r="M130" s="461"/>
      <c r="N130" s="461"/>
      <c r="O130" s="461"/>
      <c r="P130" s="461"/>
      <c r="Q130" s="461"/>
      <c r="R130" s="461"/>
      <c r="S130" s="461"/>
      <c r="T130" s="445"/>
    </row>
    <row r="131" spans="1:20" x14ac:dyDescent="0.3">
      <c r="N131" s="18"/>
    </row>
    <row r="132" spans="1:20" x14ac:dyDescent="0.3">
      <c r="A132" s="19" t="s">
        <v>5</v>
      </c>
      <c r="B132" s="19"/>
      <c r="C132" s="19" t="s">
        <v>81</v>
      </c>
      <c r="D132" s="19"/>
      <c r="L132" s="20"/>
      <c r="N132" s="20"/>
      <c r="Q132" s="16" t="s">
        <v>42</v>
      </c>
      <c r="S132" s="16" t="str">
        <f>S90</f>
        <v>: 2023</v>
      </c>
    </row>
    <row r="133" spans="1:20" x14ac:dyDescent="0.3">
      <c r="A133" s="16" t="s">
        <v>9</v>
      </c>
      <c r="C133" s="16" t="str">
        <f>C91</f>
        <v>: CURUP UTARA</v>
      </c>
      <c r="Q133" s="16" t="s">
        <v>43</v>
      </c>
      <c r="S133" s="16" t="s">
        <v>45</v>
      </c>
    </row>
    <row r="134" spans="1:20" x14ac:dyDescent="0.3">
      <c r="A134" s="16" t="s">
        <v>6</v>
      </c>
      <c r="C134" s="16" t="s">
        <v>99</v>
      </c>
      <c r="Q134" s="16" t="s">
        <v>44</v>
      </c>
      <c r="S134" s="16" t="str">
        <f>S92</f>
        <v>: IV ( Empat )</v>
      </c>
    </row>
    <row r="135" spans="1:20" x14ac:dyDescent="0.3">
      <c r="A135" s="16" t="s">
        <v>7</v>
      </c>
      <c r="C135" s="16" t="s">
        <v>41</v>
      </c>
    </row>
    <row r="137" spans="1:20" x14ac:dyDescent="0.3">
      <c r="A137" s="462" t="s">
        <v>8</v>
      </c>
      <c r="B137" s="424" t="s">
        <v>91</v>
      </c>
      <c r="C137" s="22" t="s">
        <v>10</v>
      </c>
      <c r="D137" s="433" t="s">
        <v>15</v>
      </c>
      <c r="E137" s="422"/>
      <c r="F137" s="422"/>
      <c r="G137" s="422"/>
      <c r="H137" s="422"/>
      <c r="I137" s="422"/>
      <c r="J137" s="422"/>
      <c r="K137" s="423"/>
      <c r="L137" s="431" t="s">
        <v>28</v>
      </c>
      <c r="M137" s="432"/>
      <c r="N137" s="431" t="s">
        <v>28</v>
      </c>
      <c r="O137" s="432"/>
      <c r="P137" s="23"/>
      <c r="Q137" s="387"/>
      <c r="R137" s="421" t="s">
        <v>35</v>
      </c>
      <c r="S137" s="427"/>
      <c r="T137" s="424" t="s">
        <v>39</v>
      </c>
    </row>
    <row r="138" spans="1:20" x14ac:dyDescent="0.3">
      <c r="A138" s="463"/>
      <c r="B138" s="425"/>
      <c r="C138" s="24" t="s">
        <v>11</v>
      </c>
      <c r="D138" s="421" t="s">
        <v>16</v>
      </c>
      <c r="E138" s="422"/>
      <c r="F138" s="422"/>
      <c r="G138" s="423"/>
      <c r="H138" s="433" t="s">
        <v>23</v>
      </c>
      <c r="I138" s="422"/>
      <c r="J138" s="422"/>
      <c r="K138" s="423"/>
      <c r="L138" s="434" t="s">
        <v>29</v>
      </c>
      <c r="M138" s="435"/>
      <c r="N138" s="434" t="s">
        <v>29</v>
      </c>
      <c r="O138" s="435"/>
      <c r="P138" s="25"/>
      <c r="Q138" s="26" t="s">
        <v>416</v>
      </c>
      <c r="R138" s="429" t="s">
        <v>36</v>
      </c>
      <c r="S138" s="430"/>
      <c r="T138" s="425"/>
    </row>
    <row r="139" spans="1:20" x14ac:dyDescent="0.3">
      <c r="A139" s="463"/>
      <c r="B139" s="425"/>
      <c r="C139" s="26" t="s">
        <v>12</v>
      </c>
      <c r="D139" s="23"/>
      <c r="E139" s="27"/>
      <c r="F139" s="23"/>
      <c r="G139" s="23"/>
      <c r="H139" s="23"/>
      <c r="I139" s="23"/>
      <c r="J139" s="23"/>
      <c r="K139" s="23"/>
      <c r="L139" s="421" t="s">
        <v>30</v>
      </c>
      <c r="M139" s="427"/>
      <c r="N139" s="421" t="s">
        <v>30</v>
      </c>
      <c r="O139" s="427"/>
      <c r="P139" s="24" t="s">
        <v>34</v>
      </c>
      <c r="Q139" s="24" t="s">
        <v>417</v>
      </c>
      <c r="R139" s="22"/>
      <c r="S139" s="22"/>
      <c r="T139" s="425"/>
    </row>
    <row r="140" spans="1:20" x14ac:dyDescent="0.3">
      <c r="A140" s="463"/>
      <c r="B140" s="425"/>
      <c r="C140" s="26" t="s">
        <v>13</v>
      </c>
      <c r="D140" s="24" t="s">
        <v>17</v>
      </c>
      <c r="E140" s="28" t="s">
        <v>17</v>
      </c>
      <c r="F140" s="24" t="s">
        <v>20</v>
      </c>
      <c r="G140" s="24" t="s">
        <v>22</v>
      </c>
      <c r="H140" s="24" t="s">
        <v>24</v>
      </c>
      <c r="I140" s="24" t="s">
        <v>25</v>
      </c>
      <c r="J140" s="24" t="s">
        <v>26</v>
      </c>
      <c r="K140" s="24" t="s">
        <v>22</v>
      </c>
      <c r="L140" s="429" t="s">
        <v>14</v>
      </c>
      <c r="M140" s="430"/>
      <c r="N140" s="429" t="s">
        <v>33</v>
      </c>
      <c r="O140" s="430"/>
      <c r="P140" s="24" t="s">
        <v>28</v>
      </c>
      <c r="Q140" s="24" t="s">
        <v>418</v>
      </c>
      <c r="R140" s="24" t="s">
        <v>37</v>
      </c>
      <c r="S140" s="24" t="s">
        <v>38</v>
      </c>
      <c r="T140" s="425"/>
    </row>
    <row r="141" spans="1:20" x14ac:dyDescent="0.3">
      <c r="A141" s="463"/>
      <c r="B141" s="425"/>
      <c r="C141" s="26" t="s">
        <v>14</v>
      </c>
      <c r="D141" s="24" t="s">
        <v>18</v>
      </c>
      <c r="E141" s="28" t="s">
        <v>19</v>
      </c>
      <c r="F141" s="24" t="s">
        <v>21</v>
      </c>
      <c r="G141" s="24"/>
      <c r="H141" s="24"/>
      <c r="I141" s="24"/>
      <c r="J141" s="24" t="s">
        <v>27</v>
      </c>
      <c r="K141" s="24"/>
      <c r="L141" s="22" t="s">
        <v>22</v>
      </c>
      <c r="M141" s="22" t="s">
        <v>31</v>
      </c>
      <c r="N141" s="22" t="s">
        <v>22</v>
      </c>
      <c r="O141" s="22" t="s">
        <v>31</v>
      </c>
      <c r="P141" s="25"/>
      <c r="Q141" s="25"/>
      <c r="R141" s="25"/>
      <c r="S141" s="25"/>
      <c r="T141" s="425"/>
    </row>
    <row r="142" spans="1:20" ht="20.100000000000001" customHeight="1" x14ac:dyDescent="0.3">
      <c r="A142" s="464"/>
      <c r="B142" s="426"/>
      <c r="C142" s="29"/>
      <c r="D142" s="30"/>
      <c r="E142" s="31"/>
      <c r="F142" s="30"/>
      <c r="G142" s="30"/>
      <c r="H142" s="30"/>
      <c r="I142" s="30"/>
      <c r="J142" s="30"/>
      <c r="K142" s="30"/>
      <c r="L142" s="32" t="s">
        <v>29</v>
      </c>
      <c r="M142" s="33" t="s">
        <v>32</v>
      </c>
      <c r="N142" s="32" t="s">
        <v>29</v>
      </c>
      <c r="O142" s="33" t="s">
        <v>32</v>
      </c>
      <c r="P142" s="30"/>
      <c r="Q142" s="30"/>
      <c r="R142" s="30"/>
      <c r="S142" s="30"/>
      <c r="T142" s="426"/>
    </row>
    <row r="143" spans="1:20" x14ac:dyDescent="0.3">
      <c r="A143" s="6">
        <v>1</v>
      </c>
      <c r="B143" s="8">
        <v>2</v>
      </c>
      <c r="C143" s="8">
        <v>3</v>
      </c>
      <c r="D143" s="8">
        <v>4</v>
      </c>
      <c r="E143" s="8">
        <v>5</v>
      </c>
      <c r="F143" s="8">
        <v>6</v>
      </c>
      <c r="G143" s="8" t="s">
        <v>0</v>
      </c>
      <c r="H143" s="8">
        <v>8</v>
      </c>
      <c r="I143" s="8">
        <v>9</v>
      </c>
      <c r="J143" s="8">
        <v>10</v>
      </c>
      <c r="K143" s="8" t="s">
        <v>1</v>
      </c>
      <c r="L143" s="8">
        <v>12</v>
      </c>
      <c r="M143" s="8">
        <v>13</v>
      </c>
      <c r="N143" s="8">
        <v>14</v>
      </c>
      <c r="O143" s="8">
        <v>15</v>
      </c>
      <c r="P143" s="8">
        <v>16</v>
      </c>
      <c r="Q143" s="8"/>
      <c r="R143" s="8">
        <v>17</v>
      </c>
      <c r="S143" s="8">
        <v>18</v>
      </c>
      <c r="T143" s="8">
        <v>19</v>
      </c>
    </row>
    <row r="144" spans="1:20" x14ac:dyDescent="0.3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7"/>
      <c r="P144" s="6"/>
      <c r="Q144" s="6"/>
      <c r="R144" s="6"/>
      <c r="S144" s="6"/>
      <c r="T144" s="6"/>
    </row>
    <row r="145" spans="1:20" x14ac:dyDescent="0.3">
      <c r="A145" s="8">
        <v>1</v>
      </c>
      <c r="B145" s="67" t="s">
        <v>160</v>
      </c>
      <c r="C145" s="3">
        <v>0</v>
      </c>
      <c r="D145" s="3">
        <v>0</v>
      </c>
      <c r="E145" s="3">
        <v>0</v>
      </c>
      <c r="F145" s="3">
        <v>0</v>
      </c>
      <c r="G145" s="3">
        <f t="shared" ref="G145:G152" si="21">C145+E145-F145</f>
        <v>0</v>
      </c>
      <c r="H145" s="3">
        <v>0</v>
      </c>
      <c r="I145" s="68">
        <v>0</v>
      </c>
      <c r="J145" s="3">
        <v>0</v>
      </c>
      <c r="K145" s="3">
        <f>H145+I145+J145</f>
        <v>0</v>
      </c>
      <c r="L145" s="3">
        <v>0</v>
      </c>
      <c r="M145" s="3">
        <v>0</v>
      </c>
      <c r="N145" s="3">
        <v>0</v>
      </c>
      <c r="O145" s="3">
        <v>0</v>
      </c>
      <c r="P145" s="8" t="s">
        <v>68</v>
      </c>
      <c r="Q145" s="8"/>
      <c r="R145" s="3">
        <v>0</v>
      </c>
      <c r="S145" s="6"/>
      <c r="T145" s="6"/>
    </row>
    <row r="146" spans="1:20" x14ac:dyDescent="0.3">
      <c r="A146" s="8">
        <v>2</v>
      </c>
      <c r="B146" s="67" t="s">
        <v>161</v>
      </c>
      <c r="C146" s="3">
        <v>0</v>
      </c>
      <c r="D146" s="3">
        <v>0</v>
      </c>
      <c r="E146" s="3">
        <v>0</v>
      </c>
      <c r="F146" s="3">
        <v>0</v>
      </c>
      <c r="G146" s="3">
        <f t="shared" si="21"/>
        <v>0</v>
      </c>
      <c r="H146" s="3">
        <v>0</v>
      </c>
      <c r="I146" s="68">
        <v>0</v>
      </c>
      <c r="J146" s="3">
        <v>0</v>
      </c>
      <c r="K146" s="3">
        <f t="shared" ref="K146:K158" si="22">H146+I146+J146</f>
        <v>0</v>
      </c>
      <c r="L146" s="3">
        <v>0</v>
      </c>
      <c r="M146" s="3">
        <v>0</v>
      </c>
      <c r="N146" s="3">
        <v>0</v>
      </c>
      <c r="O146" s="3">
        <v>0</v>
      </c>
      <c r="P146" s="8" t="s">
        <v>68</v>
      </c>
      <c r="Q146" s="8"/>
      <c r="R146" s="3">
        <v>0</v>
      </c>
      <c r="S146" s="6"/>
      <c r="T146" s="6"/>
    </row>
    <row r="147" spans="1:20" x14ac:dyDescent="0.3">
      <c r="A147" s="8">
        <v>3</v>
      </c>
      <c r="B147" s="67" t="s">
        <v>162</v>
      </c>
      <c r="C147" s="3">
        <v>0</v>
      </c>
      <c r="D147" s="3">
        <v>0</v>
      </c>
      <c r="E147" s="3">
        <v>0</v>
      </c>
      <c r="F147" s="3">
        <v>0</v>
      </c>
      <c r="G147" s="3">
        <f t="shared" si="21"/>
        <v>0</v>
      </c>
      <c r="H147" s="3">
        <v>0</v>
      </c>
      <c r="I147" s="68">
        <v>0</v>
      </c>
      <c r="J147" s="3">
        <v>0</v>
      </c>
      <c r="K147" s="3">
        <f t="shared" si="22"/>
        <v>0</v>
      </c>
      <c r="L147" s="3">
        <v>0</v>
      </c>
      <c r="M147" s="3">
        <v>0</v>
      </c>
      <c r="N147" s="3">
        <v>0</v>
      </c>
      <c r="O147" s="3">
        <v>0</v>
      </c>
      <c r="P147" s="8" t="s">
        <v>68</v>
      </c>
      <c r="Q147" s="8"/>
      <c r="R147" s="3">
        <v>0</v>
      </c>
      <c r="S147" s="6"/>
      <c r="T147" s="6"/>
    </row>
    <row r="148" spans="1:20" x14ac:dyDescent="0.3">
      <c r="A148" s="8">
        <v>4</v>
      </c>
      <c r="B148" s="67" t="s">
        <v>163</v>
      </c>
      <c r="C148" s="3">
        <v>2</v>
      </c>
      <c r="D148" s="3">
        <v>0</v>
      </c>
      <c r="E148" s="3">
        <v>0</v>
      </c>
      <c r="F148" s="3">
        <v>0</v>
      </c>
      <c r="G148" s="3">
        <f t="shared" si="21"/>
        <v>2</v>
      </c>
      <c r="H148" s="3">
        <v>1</v>
      </c>
      <c r="I148" s="68">
        <v>1</v>
      </c>
      <c r="J148" s="3">
        <v>0</v>
      </c>
      <c r="K148" s="3">
        <f t="shared" si="22"/>
        <v>2</v>
      </c>
      <c r="L148" s="3">
        <v>650</v>
      </c>
      <c r="M148" s="3">
        <v>650</v>
      </c>
      <c r="N148" s="3">
        <v>0</v>
      </c>
      <c r="O148" s="3">
        <v>500</v>
      </c>
      <c r="P148" s="8" t="s">
        <v>68</v>
      </c>
      <c r="Q148" s="8">
        <v>40000</v>
      </c>
      <c r="R148" s="290">
        <v>6</v>
      </c>
      <c r="S148" s="6"/>
      <c r="T148" s="6"/>
    </row>
    <row r="149" spans="1:20" x14ac:dyDescent="0.3">
      <c r="A149" s="8">
        <v>5</v>
      </c>
      <c r="B149" s="67" t="s">
        <v>164</v>
      </c>
      <c r="C149" s="3">
        <v>2.5</v>
      </c>
      <c r="D149" s="3">
        <v>0</v>
      </c>
      <c r="E149" s="64">
        <v>0</v>
      </c>
      <c r="F149" s="3">
        <v>0</v>
      </c>
      <c r="G149" s="64">
        <f t="shared" si="21"/>
        <v>2.5</v>
      </c>
      <c r="H149" s="64">
        <v>2.5</v>
      </c>
      <c r="I149" s="86">
        <v>0</v>
      </c>
      <c r="J149" s="3">
        <v>0</v>
      </c>
      <c r="K149" s="64">
        <f t="shared" si="22"/>
        <v>2.5</v>
      </c>
      <c r="L149" s="3">
        <f>I149*M149</f>
        <v>0</v>
      </c>
      <c r="M149" s="3">
        <v>0</v>
      </c>
      <c r="N149" s="3">
        <v>0</v>
      </c>
      <c r="O149" s="3">
        <v>0</v>
      </c>
      <c r="P149" s="8" t="s">
        <v>68</v>
      </c>
      <c r="Q149" s="8"/>
      <c r="R149" s="180">
        <v>19</v>
      </c>
      <c r="S149" s="6"/>
      <c r="T149" s="6"/>
    </row>
    <row r="150" spans="1:20" x14ac:dyDescent="0.3">
      <c r="A150" s="8">
        <v>6</v>
      </c>
      <c r="B150" s="67" t="s">
        <v>165</v>
      </c>
      <c r="C150" s="64">
        <v>5.5</v>
      </c>
      <c r="D150" s="3">
        <v>0</v>
      </c>
      <c r="E150" s="3">
        <v>0</v>
      </c>
      <c r="F150" s="3">
        <v>0</v>
      </c>
      <c r="G150" s="64">
        <f t="shared" si="21"/>
        <v>5.5</v>
      </c>
      <c r="H150" s="3">
        <v>1</v>
      </c>
      <c r="I150" s="86">
        <v>2</v>
      </c>
      <c r="J150" s="3">
        <v>2.5</v>
      </c>
      <c r="K150" s="64">
        <f t="shared" si="22"/>
        <v>5.5</v>
      </c>
      <c r="L150" s="3">
        <v>1300</v>
      </c>
      <c r="M150" s="3">
        <v>650</v>
      </c>
      <c r="N150" s="3">
        <v>0</v>
      </c>
      <c r="O150" s="3">
        <v>500</v>
      </c>
      <c r="P150" s="8" t="s">
        <v>68</v>
      </c>
      <c r="Q150" s="8">
        <v>40000</v>
      </c>
      <c r="R150" s="290">
        <v>11</v>
      </c>
      <c r="S150" s="6"/>
      <c r="T150" s="6"/>
    </row>
    <row r="151" spans="1:20" x14ac:dyDescent="0.3">
      <c r="A151" s="8">
        <v>7</v>
      </c>
      <c r="B151" s="67" t="s">
        <v>166</v>
      </c>
      <c r="C151" s="3">
        <v>1</v>
      </c>
      <c r="D151" s="3">
        <v>0</v>
      </c>
      <c r="E151" s="3">
        <v>0</v>
      </c>
      <c r="F151" s="3">
        <v>0</v>
      </c>
      <c r="G151" s="3">
        <f t="shared" si="21"/>
        <v>1</v>
      </c>
      <c r="H151" s="64">
        <v>0.5</v>
      </c>
      <c r="I151" s="86">
        <v>0.5</v>
      </c>
      <c r="J151" s="3">
        <v>0</v>
      </c>
      <c r="K151" s="3">
        <f t="shared" si="22"/>
        <v>1</v>
      </c>
      <c r="L151" s="3">
        <v>325</v>
      </c>
      <c r="M151" s="3">
        <v>650</v>
      </c>
      <c r="N151" s="3">
        <v>0</v>
      </c>
      <c r="O151" s="3">
        <v>450</v>
      </c>
      <c r="P151" s="8" t="s">
        <v>68</v>
      </c>
      <c r="Q151" s="8">
        <v>40000</v>
      </c>
      <c r="R151" s="290">
        <v>3</v>
      </c>
      <c r="S151" s="6"/>
      <c r="T151" s="6"/>
    </row>
    <row r="152" spans="1:20" x14ac:dyDescent="0.3">
      <c r="A152" s="8">
        <v>8</v>
      </c>
      <c r="B152" s="67" t="s">
        <v>167</v>
      </c>
      <c r="C152" s="3">
        <v>1</v>
      </c>
      <c r="D152" s="3">
        <v>0</v>
      </c>
      <c r="E152" s="3">
        <v>0</v>
      </c>
      <c r="F152" s="3">
        <v>0</v>
      </c>
      <c r="G152" s="3">
        <f t="shared" si="21"/>
        <v>1</v>
      </c>
      <c r="H152" s="3">
        <v>0</v>
      </c>
      <c r="I152" s="86">
        <v>0.5</v>
      </c>
      <c r="J152" s="64">
        <v>0.5</v>
      </c>
      <c r="K152" s="3">
        <f t="shared" si="22"/>
        <v>1</v>
      </c>
      <c r="L152" s="3">
        <v>325</v>
      </c>
      <c r="M152" s="3">
        <v>650</v>
      </c>
      <c r="N152" s="3">
        <v>0</v>
      </c>
      <c r="O152" s="3">
        <v>450</v>
      </c>
      <c r="P152" s="8" t="s">
        <v>68</v>
      </c>
      <c r="Q152" s="8">
        <v>40000</v>
      </c>
      <c r="R152" s="290">
        <v>2</v>
      </c>
      <c r="S152" s="6"/>
      <c r="T152" s="6"/>
    </row>
    <row r="153" spans="1:20" x14ac:dyDescent="0.3">
      <c r="A153" s="8">
        <v>9</v>
      </c>
      <c r="B153" s="67" t="s">
        <v>168</v>
      </c>
      <c r="C153" s="3">
        <v>3</v>
      </c>
      <c r="D153" s="3">
        <v>0</v>
      </c>
      <c r="E153" s="3">
        <v>0</v>
      </c>
      <c r="F153" s="3">
        <v>0</v>
      </c>
      <c r="G153" s="3">
        <f t="shared" ref="G153:G158" si="23">C153+E153-F153</f>
        <v>3</v>
      </c>
      <c r="H153" s="3">
        <v>0</v>
      </c>
      <c r="I153" s="68">
        <v>1</v>
      </c>
      <c r="J153" s="3">
        <v>2</v>
      </c>
      <c r="K153" s="3">
        <f t="shared" si="22"/>
        <v>3</v>
      </c>
      <c r="L153" s="3">
        <v>650</v>
      </c>
      <c r="M153" s="3">
        <v>650</v>
      </c>
      <c r="N153" s="3">
        <v>0</v>
      </c>
      <c r="O153" s="3">
        <v>500</v>
      </c>
      <c r="P153" s="8" t="s">
        <v>68</v>
      </c>
      <c r="Q153" s="8">
        <v>40000</v>
      </c>
      <c r="R153" s="290">
        <v>9</v>
      </c>
      <c r="S153" s="6"/>
      <c r="T153" s="6"/>
    </row>
    <row r="154" spans="1:20" x14ac:dyDescent="0.3">
      <c r="A154" s="8">
        <v>10</v>
      </c>
      <c r="B154" s="67" t="s">
        <v>169</v>
      </c>
      <c r="C154" s="3">
        <v>1</v>
      </c>
      <c r="D154" s="3">
        <v>0</v>
      </c>
      <c r="E154" s="3">
        <v>0</v>
      </c>
      <c r="F154" s="3">
        <v>0</v>
      </c>
      <c r="G154" s="3">
        <f t="shared" si="23"/>
        <v>1</v>
      </c>
      <c r="H154" s="64">
        <v>0.5</v>
      </c>
      <c r="I154" s="86">
        <v>0.5</v>
      </c>
      <c r="J154" s="3">
        <v>0</v>
      </c>
      <c r="K154" s="3">
        <f t="shared" si="22"/>
        <v>1</v>
      </c>
      <c r="L154" s="3">
        <v>325</v>
      </c>
      <c r="M154" s="3">
        <v>650</v>
      </c>
      <c r="N154" s="3">
        <v>0</v>
      </c>
      <c r="O154" s="3">
        <v>500</v>
      </c>
      <c r="P154" s="8" t="s">
        <v>68</v>
      </c>
      <c r="Q154" s="8">
        <v>40000</v>
      </c>
      <c r="R154" s="290">
        <v>2</v>
      </c>
      <c r="S154" s="6"/>
      <c r="T154" s="6"/>
    </row>
    <row r="155" spans="1:20" x14ac:dyDescent="0.3">
      <c r="A155" s="8">
        <v>11</v>
      </c>
      <c r="B155" s="67" t="s">
        <v>170</v>
      </c>
      <c r="C155" s="64">
        <v>2.5</v>
      </c>
      <c r="D155" s="3">
        <v>0</v>
      </c>
      <c r="E155" s="3">
        <v>0</v>
      </c>
      <c r="F155" s="3">
        <v>0</v>
      </c>
      <c r="G155" s="64">
        <f t="shared" si="23"/>
        <v>2.5</v>
      </c>
      <c r="H155" s="3">
        <v>0</v>
      </c>
      <c r="I155" s="86">
        <v>2.5</v>
      </c>
      <c r="J155" s="3">
        <v>0</v>
      </c>
      <c r="K155" s="64">
        <f t="shared" si="22"/>
        <v>2.5</v>
      </c>
      <c r="L155" s="3">
        <v>1625</v>
      </c>
      <c r="M155" s="3">
        <v>650</v>
      </c>
      <c r="N155" s="3">
        <v>0</v>
      </c>
      <c r="O155" s="3">
        <v>500</v>
      </c>
      <c r="P155" s="8" t="s">
        <v>68</v>
      </c>
      <c r="Q155" s="8">
        <v>40000</v>
      </c>
      <c r="R155" s="168">
        <v>3</v>
      </c>
      <c r="S155" s="6"/>
      <c r="T155" s="6"/>
    </row>
    <row r="156" spans="1:20" x14ac:dyDescent="0.3">
      <c r="A156" s="8">
        <v>12</v>
      </c>
      <c r="B156" s="67" t="s">
        <v>171</v>
      </c>
      <c r="C156" s="64">
        <v>4</v>
      </c>
      <c r="D156" s="3">
        <v>0</v>
      </c>
      <c r="E156" s="64">
        <v>0</v>
      </c>
      <c r="F156" s="3">
        <v>0</v>
      </c>
      <c r="G156" s="3">
        <f t="shared" si="23"/>
        <v>4</v>
      </c>
      <c r="H156" s="64">
        <v>1.5</v>
      </c>
      <c r="I156" s="86">
        <v>1.5</v>
      </c>
      <c r="J156" s="3">
        <v>1</v>
      </c>
      <c r="K156" s="3">
        <f t="shared" si="22"/>
        <v>4</v>
      </c>
      <c r="L156" s="3">
        <v>975</v>
      </c>
      <c r="M156" s="3">
        <v>650</v>
      </c>
      <c r="N156" s="3">
        <v>0</v>
      </c>
      <c r="O156" s="3">
        <v>500</v>
      </c>
      <c r="P156" s="8" t="s">
        <v>68</v>
      </c>
      <c r="Q156" s="8">
        <v>40000</v>
      </c>
      <c r="R156" s="168">
        <v>7</v>
      </c>
      <c r="S156" s="6"/>
      <c r="T156" s="6"/>
    </row>
    <row r="157" spans="1:20" x14ac:dyDescent="0.3">
      <c r="A157" s="8">
        <v>13</v>
      </c>
      <c r="B157" s="67" t="s">
        <v>172</v>
      </c>
      <c r="C157" s="3">
        <v>0</v>
      </c>
      <c r="D157" s="3">
        <v>0</v>
      </c>
      <c r="E157" s="3">
        <v>0</v>
      </c>
      <c r="F157" s="3">
        <v>0</v>
      </c>
      <c r="G157" s="38">
        <f t="shared" si="23"/>
        <v>0</v>
      </c>
      <c r="H157" s="64">
        <v>0</v>
      </c>
      <c r="I157" s="68">
        <v>0</v>
      </c>
      <c r="J157" s="3">
        <v>0</v>
      </c>
      <c r="K157" s="38">
        <f t="shared" si="22"/>
        <v>0</v>
      </c>
      <c r="L157" s="3">
        <v>0</v>
      </c>
      <c r="M157" s="3">
        <v>0</v>
      </c>
      <c r="N157" s="3">
        <v>0</v>
      </c>
      <c r="O157" s="3"/>
      <c r="P157" s="8" t="s">
        <v>68</v>
      </c>
      <c r="Q157" s="8"/>
      <c r="R157" s="3">
        <v>0</v>
      </c>
      <c r="S157" s="6"/>
      <c r="T157" s="6"/>
    </row>
    <row r="158" spans="1:20" x14ac:dyDescent="0.3">
      <c r="A158" s="8">
        <v>14</v>
      </c>
      <c r="B158" s="67" t="s">
        <v>173</v>
      </c>
      <c r="C158" s="3">
        <v>0</v>
      </c>
      <c r="D158" s="3">
        <v>0</v>
      </c>
      <c r="E158" s="3">
        <v>0</v>
      </c>
      <c r="F158" s="3">
        <v>0</v>
      </c>
      <c r="G158" s="3">
        <f t="shared" si="23"/>
        <v>0</v>
      </c>
      <c r="H158" s="3">
        <v>0</v>
      </c>
      <c r="I158" s="68">
        <v>0</v>
      </c>
      <c r="J158" s="3">
        <v>0</v>
      </c>
      <c r="K158" s="3">
        <f t="shared" si="22"/>
        <v>0</v>
      </c>
      <c r="L158" s="3">
        <v>0</v>
      </c>
      <c r="M158" s="3">
        <v>0</v>
      </c>
      <c r="N158" s="3">
        <v>0</v>
      </c>
      <c r="O158" s="3">
        <v>0</v>
      </c>
      <c r="P158" s="8" t="s">
        <v>68</v>
      </c>
      <c r="Q158" s="8"/>
      <c r="R158" s="3">
        <v>0</v>
      </c>
      <c r="S158" s="6"/>
      <c r="T158" s="6"/>
    </row>
    <row r="159" spans="1:20" x14ac:dyDescent="0.3">
      <c r="A159" s="6"/>
      <c r="B159" s="67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</row>
    <row r="160" spans="1:20" x14ac:dyDescent="0.3">
      <c r="A160" s="6"/>
      <c r="B160" s="41" t="s">
        <v>3</v>
      </c>
      <c r="C160" s="64">
        <f t="shared" ref="C160:K160" si="24">SUM(C145:C159)</f>
        <v>22.5</v>
      </c>
      <c r="D160" s="3">
        <f t="shared" si="24"/>
        <v>0</v>
      </c>
      <c r="E160" s="38">
        <f t="shared" si="24"/>
        <v>0</v>
      </c>
      <c r="F160" s="3">
        <f t="shared" si="24"/>
        <v>0</v>
      </c>
      <c r="G160" s="38">
        <f t="shared" si="24"/>
        <v>22.5</v>
      </c>
      <c r="H160" s="38">
        <f t="shared" si="24"/>
        <v>7</v>
      </c>
      <c r="I160" s="3">
        <f t="shared" si="24"/>
        <v>9.5</v>
      </c>
      <c r="J160" s="64">
        <f t="shared" si="24"/>
        <v>6</v>
      </c>
      <c r="K160" s="38">
        <f t="shared" si="24"/>
        <v>22.5</v>
      </c>
      <c r="L160" s="3">
        <f>SUM(L145:L158)</f>
        <v>6175</v>
      </c>
      <c r="M160" s="3">
        <f>SUM(M145:M158)/8</f>
        <v>650</v>
      </c>
      <c r="N160" s="3">
        <f>SUM(N148:N159)</f>
        <v>0</v>
      </c>
      <c r="O160" s="3">
        <f>SUM(O145:O158)/8</f>
        <v>487.5</v>
      </c>
      <c r="P160" s="8" t="s">
        <v>68</v>
      </c>
      <c r="Q160" s="8">
        <v>40000</v>
      </c>
      <c r="R160" s="40">
        <f>SUM(R145:R158)</f>
        <v>62</v>
      </c>
      <c r="S160" s="6"/>
      <c r="T160" s="6"/>
    </row>
    <row r="161" spans="1:20" ht="9.75" customHeight="1" x14ac:dyDescent="0.3"/>
    <row r="162" spans="1:20" x14ac:dyDescent="0.3">
      <c r="A162" s="16" t="s">
        <v>46</v>
      </c>
      <c r="O162" s="419" t="str">
        <f>O120</f>
        <v>Curup Utara, 31 Desember 2023</v>
      </c>
      <c r="P162" s="419"/>
      <c r="Q162" s="419"/>
      <c r="R162" s="419"/>
      <c r="S162" s="419"/>
      <c r="T162" s="419"/>
    </row>
    <row r="163" spans="1:20" x14ac:dyDescent="0.3">
      <c r="B163" s="251" t="s">
        <v>324</v>
      </c>
      <c r="H163" s="20"/>
      <c r="O163" s="419" t="s">
        <v>2</v>
      </c>
      <c r="P163" s="419"/>
      <c r="Q163" s="419"/>
      <c r="R163" s="419"/>
      <c r="S163" s="419"/>
      <c r="T163" s="419"/>
    </row>
    <row r="164" spans="1:20" x14ac:dyDescent="0.3">
      <c r="B164" s="82"/>
    </row>
    <row r="165" spans="1:20" x14ac:dyDescent="0.3">
      <c r="B165" s="82"/>
    </row>
    <row r="166" spans="1:20" x14ac:dyDescent="0.3">
      <c r="O166" s="428" t="str">
        <f>O124</f>
        <v>JUFRIZAL, SP</v>
      </c>
      <c r="P166" s="428"/>
      <c r="Q166" s="428"/>
      <c r="R166" s="428"/>
      <c r="S166" s="428"/>
      <c r="T166" s="428"/>
    </row>
    <row r="167" spans="1:20" x14ac:dyDescent="0.3">
      <c r="O167" s="419" t="str">
        <f>O125</f>
        <v>NIP. 19691012 200003 1 002</v>
      </c>
      <c r="P167" s="419"/>
      <c r="Q167" s="419"/>
      <c r="R167" s="419"/>
      <c r="S167" s="419"/>
      <c r="T167" s="419"/>
    </row>
    <row r="168" spans="1:20" x14ac:dyDescent="0.3">
      <c r="O168" s="70"/>
      <c r="P168" s="70"/>
      <c r="Q168" s="70"/>
      <c r="R168" s="70"/>
      <c r="S168" s="70"/>
      <c r="T168" s="70"/>
    </row>
    <row r="170" spans="1:20" x14ac:dyDescent="0.3">
      <c r="A170" s="16" t="s">
        <v>96</v>
      </c>
    </row>
    <row r="171" spans="1:20" x14ac:dyDescent="0.3">
      <c r="A171" s="441" t="s">
        <v>93</v>
      </c>
      <c r="B171" s="460"/>
      <c r="C171" s="460"/>
      <c r="D171" s="460"/>
      <c r="E171" s="460"/>
      <c r="F171" s="460"/>
      <c r="G171" s="460"/>
      <c r="H171" s="460"/>
      <c r="I171" s="460"/>
      <c r="J171" s="460"/>
      <c r="K171" s="460"/>
      <c r="L171" s="460"/>
      <c r="M171" s="460"/>
      <c r="N171" s="460"/>
      <c r="O171" s="460"/>
      <c r="P171" s="460"/>
      <c r="Q171" s="460"/>
      <c r="R171" s="460"/>
      <c r="S171" s="460"/>
      <c r="T171" s="447"/>
    </row>
    <row r="172" spans="1:20" x14ac:dyDescent="0.3">
      <c r="A172" s="444" t="s">
        <v>4</v>
      </c>
      <c r="B172" s="461"/>
      <c r="C172" s="461"/>
      <c r="D172" s="461"/>
      <c r="E172" s="461"/>
      <c r="F172" s="461"/>
      <c r="G172" s="461"/>
      <c r="H172" s="461"/>
      <c r="I172" s="461"/>
      <c r="J172" s="461"/>
      <c r="K172" s="461"/>
      <c r="L172" s="461"/>
      <c r="M172" s="461"/>
      <c r="N172" s="461"/>
      <c r="O172" s="461"/>
      <c r="P172" s="461"/>
      <c r="Q172" s="461"/>
      <c r="R172" s="461"/>
      <c r="S172" s="461"/>
      <c r="T172" s="445"/>
    </row>
    <row r="173" spans="1:20" x14ac:dyDescent="0.3">
      <c r="N173" s="18"/>
    </row>
    <row r="174" spans="1:20" x14ac:dyDescent="0.3">
      <c r="A174" s="19" t="s">
        <v>5</v>
      </c>
      <c r="B174" s="19"/>
      <c r="C174" s="19" t="s">
        <v>83</v>
      </c>
      <c r="D174" s="19"/>
      <c r="L174" s="20"/>
      <c r="N174" s="20"/>
      <c r="Q174" s="16" t="s">
        <v>42</v>
      </c>
      <c r="S174" s="16" t="str">
        <f>S132</f>
        <v>: 2023</v>
      </c>
    </row>
    <row r="175" spans="1:20" x14ac:dyDescent="0.3">
      <c r="A175" s="16" t="s">
        <v>9</v>
      </c>
      <c r="C175" s="16" t="str">
        <f>C133</f>
        <v>: CURUP UTARA</v>
      </c>
      <c r="Q175" s="16" t="s">
        <v>43</v>
      </c>
      <c r="S175" s="16" t="s">
        <v>45</v>
      </c>
    </row>
    <row r="176" spans="1:20" x14ac:dyDescent="0.3">
      <c r="A176" s="16" t="s">
        <v>6</v>
      </c>
      <c r="C176" s="16" t="s">
        <v>99</v>
      </c>
      <c r="Q176" s="16" t="s">
        <v>44</v>
      </c>
      <c r="S176" s="16" t="str">
        <f>S134</f>
        <v>: IV ( Empat )</v>
      </c>
    </row>
    <row r="177" spans="1:20" x14ac:dyDescent="0.3">
      <c r="A177" s="16" t="s">
        <v>7</v>
      </c>
      <c r="C177" s="16" t="s">
        <v>41</v>
      </c>
    </row>
    <row r="179" spans="1:20" x14ac:dyDescent="0.3">
      <c r="A179" s="462" t="s">
        <v>8</v>
      </c>
      <c r="B179" s="424" t="s">
        <v>91</v>
      </c>
      <c r="C179" s="22" t="s">
        <v>10</v>
      </c>
      <c r="D179" s="433" t="s">
        <v>15</v>
      </c>
      <c r="E179" s="422"/>
      <c r="F179" s="422"/>
      <c r="G179" s="422"/>
      <c r="H179" s="422"/>
      <c r="I179" s="422"/>
      <c r="J179" s="422"/>
      <c r="K179" s="423"/>
      <c r="L179" s="431" t="s">
        <v>28</v>
      </c>
      <c r="M179" s="432"/>
      <c r="N179" s="431" t="s">
        <v>28</v>
      </c>
      <c r="O179" s="432"/>
      <c r="P179" s="23"/>
      <c r="Q179" s="387"/>
      <c r="R179" s="421" t="s">
        <v>35</v>
      </c>
      <c r="S179" s="427"/>
      <c r="T179" s="424" t="s">
        <v>39</v>
      </c>
    </row>
    <row r="180" spans="1:20" x14ac:dyDescent="0.3">
      <c r="A180" s="463"/>
      <c r="B180" s="425"/>
      <c r="C180" s="24" t="s">
        <v>11</v>
      </c>
      <c r="D180" s="421" t="s">
        <v>16</v>
      </c>
      <c r="E180" s="422"/>
      <c r="F180" s="422"/>
      <c r="G180" s="423"/>
      <c r="H180" s="433" t="s">
        <v>23</v>
      </c>
      <c r="I180" s="422"/>
      <c r="J180" s="422"/>
      <c r="K180" s="423"/>
      <c r="L180" s="434" t="s">
        <v>29</v>
      </c>
      <c r="M180" s="435"/>
      <c r="N180" s="434" t="s">
        <v>29</v>
      </c>
      <c r="O180" s="435"/>
      <c r="P180" s="25"/>
      <c r="Q180" s="26" t="s">
        <v>416</v>
      </c>
      <c r="R180" s="429" t="s">
        <v>36</v>
      </c>
      <c r="S180" s="430"/>
      <c r="T180" s="425"/>
    </row>
    <row r="181" spans="1:20" x14ac:dyDescent="0.3">
      <c r="A181" s="463"/>
      <c r="B181" s="425"/>
      <c r="C181" s="26" t="s">
        <v>12</v>
      </c>
      <c r="D181" s="23"/>
      <c r="E181" s="27"/>
      <c r="F181" s="23"/>
      <c r="G181" s="23"/>
      <c r="H181" s="23"/>
      <c r="I181" s="23"/>
      <c r="J181" s="23"/>
      <c r="K181" s="23"/>
      <c r="L181" s="421" t="s">
        <v>30</v>
      </c>
      <c r="M181" s="427"/>
      <c r="N181" s="421" t="s">
        <v>30</v>
      </c>
      <c r="O181" s="427"/>
      <c r="P181" s="24" t="s">
        <v>34</v>
      </c>
      <c r="Q181" s="24" t="s">
        <v>417</v>
      </c>
      <c r="R181" s="22"/>
      <c r="S181" s="22"/>
      <c r="T181" s="425"/>
    </row>
    <row r="182" spans="1:20" x14ac:dyDescent="0.3">
      <c r="A182" s="463"/>
      <c r="B182" s="425"/>
      <c r="C182" s="26" t="s">
        <v>13</v>
      </c>
      <c r="D182" s="24" t="s">
        <v>17</v>
      </c>
      <c r="E182" s="28" t="s">
        <v>17</v>
      </c>
      <c r="F182" s="24" t="s">
        <v>20</v>
      </c>
      <c r="G182" s="24" t="s">
        <v>22</v>
      </c>
      <c r="H182" s="24" t="s">
        <v>24</v>
      </c>
      <c r="I182" s="24" t="s">
        <v>25</v>
      </c>
      <c r="J182" s="24" t="s">
        <v>26</v>
      </c>
      <c r="K182" s="24" t="s">
        <v>22</v>
      </c>
      <c r="L182" s="429" t="s">
        <v>14</v>
      </c>
      <c r="M182" s="430"/>
      <c r="N182" s="429" t="s">
        <v>33</v>
      </c>
      <c r="O182" s="430"/>
      <c r="P182" s="24" t="s">
        <v>28</v>
      </c>
      <c r="Q182" s="24" t="s">
        <v>418</v>
      </c>
      <c r="R182" s="24" t="s">
        <v>37</v>
      </c>
      <c r="S182" s="24" t="s">
        <v>38</v>
      </c>
      <c r="T182" s="425"/>
    </row>
    <row r="183" spans="1:20" x14ac:dyDescent="0.3">
      <c r="A183" s="463"/>
      <c r="B183" s="425"/>
      <c r="C183" s="26" t="s">
        <v>14</v>
      </c>
      <c r="D183" s="24" t="s">
        <v>18</v>
      </c>
      <c r="E183" s="28" t="s">
        <v>19</v>
      </c>
      <c r="F183" s="24" t="s">
        <v>21</v>
      </c>
      <c r="G183" s="24"/>
      <c r="H183" s="24"/>
      <c r="I183" s="24"/>
      <c r="J183" s="24" t="s">
        <v>27</v>
      </c>
      <c r="K183" s="24"/>
      <c r="L183" s="22" t="s">
        <v>22</v>
      </c>
      <c r="M183" s="22" t="s">
        <v>31</v>
      </c>
      <c r="N183" s="22" t="s">
        <v>22</v>
      </c>
      <c r="O183" s="22" t="s">
        <v>31</v>
      </c>
      <c r="P183" s="25"/>
      <c r="Q183" s="25"/>
      <c r="R183" s="25"/>
      <c r="S183" s="25"/>
      <c r="T183" s="425"/>
    </row>
    <row r="184" spans="1:20" ht="20.100000000000001" customHeight="1" x14ac:dyDescent="0.3">
      <c r="A184" s="464"/>
      <c r="B184" s="426"/>
      <c r="C184" s="29"/>
      <c r="D184" s="30"/>
      <c r="E184" s="31"/>
      <c r="F184" s="30"/>
      <c r="G184" s="30"/>
      <c r="H184" s="30"/>
      <c r="I184" s="30"/>
      <c r="J184" s="30"/>
      <c r="K184" s="30"/>
      <c r="L184" s="32" t="s">
        <v>29</v>
      </c>
      <c r="M184" s="33" t="s">
        <v>32</v>
      </c>
      <c r="N184" s="32" t="s">
        <v>29</v>
      </c>
      <c r="O184" s="33" t="s">
        <v>32</v>
      </c>
      <c r="P184" s="30"/>
      <c r="Q184" s="30"/>
      <c r="R184" s="30"/>
      <c r="S184" s="30"/>
      <c r="T184" s="426"/>
    </row>
    <row r="185" spans="1:20" x14ac:dyDescent="0.3">
      <c r="A185" s="6">
        <v>1</v>
      </c>
      <c r="B185" s="8">
        <v>2</v>
      </c>
      <c r="C185" s="8">
        <v>3</v>
      </c>
      <c r="D185" s="8">
        <v>4</v>
      </c>
      <c r="E185" s="8">
        <v>5</v>
      </c>
      <c r="F185" s="8">
        <v>6</v>
      </c>
      <c r="G185" s="8" t="s">
        <v>0</v>
      </c>
      <c r="H185" s="8">
        <v>8</v>
      </c>
      <c r="I185" s="8">
        <v>9</v>
      </c>
      <c r="J185" s="8">
        <v>10</v>
      </c>
      <c r="K185" s="8" t="s">
        <v>1</v>
      </c>
      <c r="L185" s="8">
        <v>12</v>
      </c>
      <c r="M185" s="8">
        <v>13</v>
      </c>
      <c r="N185" s="8">
        <v>14</v>
      </c>
      <c r="O185" s="8">
        <v>15</v>
      </c>
      <c r="P185" s="8">
        <v>16</v>
      </c>
      <c r="Q185" s="8"/>
      <c r="R185" s="8">
        <v>17</v>
      </c>
      <c r="S185" s="8">
        <v>18</v>
      </c>
      <c r="T185" s="8">
        <v>19</v>
      </c>
    </row>
    <row r="186" spans="1:20" x14ac:dyDescent="0.3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7"/>
      <c r="P186" s="6"/>
      <c r="Q186" s="6"/>
      <c r="R186" s="6"/>
      <c r="S186" s="6"/>
      <c r="T186" s="6"/>
    </row>
    <row r="187" spans="1:20" x14ac:dyDescent="0.3">
      <c r="A187" s="8">
        <v>1</v>
      </c>
      <c r="B187" s="67" t="s">
        <v>160</v>
      </c>
      <c r="C187" s="90">
        <v>0</v>
      </c>
      <c r="D187" s="90">
        <v>0</v>
      </c>
      <c r="E187" s="90">
        <v>0</v>
      </c>
      <c r="F187" s="90">
        <v>0</v>
      </c>
      <c r="G187" s="90">
        <f>C187+E187-F187</f>
        <v>0</v>
      </c>
      <c r="H187" s="90">
        <v>0</v>
      </c>
      <c r="I187" s="91">
        <v>0</v>
      </c>
      <c r="J187" s="90">
        <v>0</v>
      </c>
      <c r="K187" s="90">
        <f>H187+I187+J187</f>
        <v>0</v>
      </c>
      <c r="L187" s="90">
        <f t="shared" ref="L187:O190" si="25">H187</f>
        <v>0</v>
      </c>
      <c r="M187" s="90">
        <f t="shared" si="25"/>
        <v>0</v>
      </c>
      <c r="N187" s="90">
        <f t="shared" si="25"/>
        <v>0</v>
      </c>
      <c r="O187" s="90">
        <f>M187</f>
        <v>0</v>
      </c>
      <c r="P187" s="8" t="s">
        <v>70</v>
      </c>
      <c r="Q187" s="8"/>
      <c r="R187" s="90">
        <f>M187</f>
        <v>0</v>
      </c>
      <c r="S187" s="6"/>
      <c r="T187" s="6"/>
    </row>
    <row r="188" spans="1:20" x14ac:dyDescent="0.3">
      <c r="A188" s="8">
        <v>2</v>
      </c>
      <c r="B188" s="67" t="s">
        <v>161</v>
      </c>
      <c r="C188" s="90">
        <v>0</v>
      </c>
      <c r="D188" s="90">
        <v>0</v>
      </c>
      <c r="E188" s="90">
        <v>0</v>
      </c>
      <c r="F188" s="90">
        <v>0</v>
      </c>
      <c r="G188" s="90">
        <f>C188+E188-F188</f>
        <v>0</v>
      </c>
      <c r="H188" s="90">
        <v>0</v>
      </c>
      <c r="I188" s="91">
        <v>0</v>
      </c>
      <c r="J188" s="90">
        <v>0</v>
      </c>
      <c r="K188" s="90">
        <f t="shared" ref="K188:K200" si="26">H188+I188+J188</f>
        <v>0</v>
      </c>
      <c r="L188" s="90">
        <f t="shared" si="25"/>
        <v>0</v>
      </c>
      <c r="M188" s="90">
        <f t="shared" si="25"/>
        <v>0</v>
      </c>
      <c r="N188" s="90">
        <f t="shared" si="25"/>
        <v>0</v>
      </c>
      <c r="O188" s="90">
        <f t="shared" ref="O188:O201" si="27">M188</f>
        <v>0</v>
      </c>
      <c r="P188" s="8" t="s">
        <v>70</v>
      </c>
      <c r="Q188" s="8"/>
      <c r="R188" s="90">
        <f>M188</f>
        <v>0</v>
      </c>
      <c r="S188" s="6"/>
      <c r="T188" s="6"/>
    </row>
    <row r="189" spans="1:20" x14ac:dyDescent="0.3">
      <c r="A189" s="8">
        <v>3</v>
      </c>
      <c r="B189" s="67" t="s">
        <v>162</v>
      </c>
      <c r="C189" s="90">
        <v>0</v>
      </c>
      <c r="D189" s="90">
        <v>0</v>
      </c>
      <c r="E189" s="90">
        <v>0</v>
      </c>
      <c r="F189" s="90">
        <v>0</v>
      </c>
      <c r="G189" s="90">
        <f>C189+E189-F189</f>
        <v>0</v>
      </c>
      <c r="H189" s="90">
        <v>0</v>
      </c>
      <c r="I189" s="91">
        <v>0</v>
      </c>
      <c r="J189" s="90">
        <v>0</v>
      </c>
      <c r="K189" s="90">
        <f t="shared" si="26"/>
        <v>0</v>
      </c>
      <c r="L189" s="90">
        <f t="shared" si="25"/>
        <v>0</v>
      </c>
      <c r="M189" s="90">
        <f t="shared" si="25"/>
        <v>0</v>
      </c>
      <c r="N189" s="90">
        <f t="shared" si="25"/>
        <v>0</v>
      </c>
      <c r="O189" s="90">
        <f t="shared" si="27"/>
        <v>0</v>
      </c>
      <c r="P189" s="8" t="s">
        <v>70</v>
      </c>
      <c r="Q189" s="8"/>
      <c r="R189" s="90">
        <f>M189</f>
        <v>0</v>
      </c>
      <c r="S189" s="6"/>
      <c r="T189" s="6"/>
    </row>
    <row r="190" spans="1:20" x14ac:dyDescent="0.3">
      <c r="A190" s="8">
        <v>4</v>
      </c>
      <c r="B190" s="67" t="s">
        <v>163</v>
      </c>
      <c r="C190" s="90"/>
      <c r="D190" s="90">
        <v>0</v>
      </c>
      <c r="E190" s="90">
        <v>0</v>
      </c>
      <c r="F190" s="90">
        <v>0</v>
      </c>
      <c r="G190" s="90">
        <f t="shared" ref="G190:G200" si="28">C190+E190-F190</f>
        <v>0</v>
      </c>
      <c r="H190" s="90">
        <v>0</v>
      </c>
      <c r="I190" s="91">
        <v>0</v>
      </c>
      <c r="J190" s="90">
        <v>0</v>
      </c>
      <c r="K190" s="90">
        <f t="shared" si="26"/>
        <v>0</v>
      </c>
      <c r="L190" s="90">
        <f t="shared" si="25"/>
        <v>0</v>
      </c>
      <c r="M190" s="90">
        <f t="shared" si="25"/>
        <v>0</v>
      </c>
      <c r="N190" s="91">
        <v>0</v>
      </c>
      <c r="O190" s="90">
        <f t="shared" si="25"/>
        <v>0</v>
      </c>
      <c r="P190" s="8" t="s">
        <v>70</v>
      </c>
      <c r="Q190" s="8"/>
      <c r="R190" s="6">
        <v>0</v>
      </c>
      <c r="S190" s="6"/>
      <c r="T190" s="6"/>
    </row>
    <row r="191" spans="1:20" x14ac:dyDescent="0.3">
      <c r="A191" s="8">
        <v>5</v>
      </c>
      <c r="B191" s="67" t="s">
        <v>164</v>
      </c>
      <c r="C191" s="90">
        <v>3</v>
      </c>
      <c r="D191" s="90">
        <v>0</v>
      </c>
      <c r="E191" s="90">
        <v>0</v>
      </c>
      <c r="F191" s="90">
        <v>0</v>
      </c>
      <c r="G191" s="90">
        <f t="shared" si="28"/>
        <v>3</v>
      </c>
      <c r="H191" s="90">
        <v>1</v>
      </c>
      <c r="I191" s="91">
        <v>1</v>
      </c>
      <c r="J191" s="90">
        <v>1</v>
      </c>
      <c r="K191" s="90">
        <f t="shared" si="26"/>
        <v>3</v>
      </c>
      <c r="L191" s="3">
        <v>2300</v>
      </c>
      <c r="M191" s="7">
        <v>2300</v>
      </c>
      <c r="N191" s="7">
        <f>I191*O191</f>
        <v>2300</v>
      </c>
      <c r="O191" s="90">
        <v>2300</v>
      </c>
      <c r="P191" s="8" t="s">
        <v>70</v>
      </c>
      <c r="Q191" s="8">
        <v>17000</v>
      </c>
      <c r="R191" s="6">
        <v>3</v>
      </c>
      <c r="S191" s="6"/>
      <c r="T191" s="6"/>
    </row>
    <row r="192" spans="1:20" x14ac:dyDescent="0.3">
      <c r="A192" s="8">
        <v>6</v>
      </c>
      <c r="B192" s="67" t="s">
        <v>165</v>
      </c>
      <c r="C192" s="90">
        <v>1</v>
      </c>
      <c r="D192" s="90">
        <v>0</v>
      </c>
      <c r="E192" s="90">
        <v>0</v>
      </c>
      <c r="F192" s="90">
        <v>0</v>
      </c>
      <c r="G192" s="90">
        <f t="shared" si="28"/>
        <v>1</v>
      </c>
      <c r="H192" s="90">
        <v>1</v>
      </c>
      <c r="I192" s="91">
        <v>0</v>
      </c>
      <c r="J192" s="90">
        <v>0</v>
      </c>
      <c r="K192" s="90">
        <f t="shared" si="26"/>
        <v>1</v>
      </c>
      <c r="L192" s="3">
        <f t="shared" ref="L192:L199" si="29">I192*M192</f>
        <v>0</v>
      </c>
      <c r="M192" s="90">
        <v>0</v>
      </c>
      <c r="N192" s="7">
        <f t="shared" ref="N192:N200" si="30">I192*O192</f>
        <v>0</v>
      </c>
      <c r="O192" s="90">
        <f t="shared" si="27"/>
        <v>0</v>
      </c>
      <c r="P192" s="8" t="s">
        <v>70</v>
      </c>
      <c r="Q192" s="8"/>
      <c r="R192" s="6">
        <v>2</v>
      </c>
      <c r="S192" s="6"/>
      <c r="T192" s="6"/>
    </row>
    <row r="193" spans="1:20" x14ac:dyDescent="0.3">
      <c r="A193" s="8">
        <v>7</v>
      </c>
      <c r="B193" s="67" t="s">
        <v>166</v>
      </c>
      <c r="C193" s="90">
        <v>0</v>
      </c>
      <c r="D193" s="90">
        <v>0</v>
      </c>
      <c r="E193" s="90">
        <v>0</v>
      </c>
      <c r="F193" s="90">
        <v>0</v>
      </c>
      <c r="G193" s="90">
        <f t="shared" si="28"/>
        <v>0</v>
      </c>
      <c r="H193" s="90">
        <v>0</v>
      </c>
      <c r="I193" s="91">
        <v>0</v>
      </c>
      <c r="J193" s="90">
        <v>0</v>
      </c>
      <c r="K193" s="90">
        <f t="shared" si="26"/>
        <v>0</v>
      </c>
      <c r="L193" s="3">
        <f t="shared" si="29"/>
        <v>0</v>
      </c>
      <c r="M193" s="90">
        <v>0</v>
      </c>
      <c r="N193" s="7">
        <f t="shared" si="30"/>
        <v>0</v>
      </c>
      <c r="O193" s="90">
        <f t="shared" si="27"/>
        <v>0</v>
      </c>
      <c r="P193" s="8" t="s">
        <v>70</v>
      </c>
      <c r="Q193" s="8"/>
      <c r="R193" s="90">
        <f>M193</f>
        <v>0</v>
      </c>
      <c r="S193" s="6"/>
      <c r="T193" s="6"/>
    </row>
    <row r="194" spans="1:20" x14ac:dyDescent="0.3">
      <c r="A194" s="8">
        <v>8</v>
      </c>
      <c r="B194" s="67" t="s">
        <v>167</v>
      </c>
      <c r="C194" s="90">
        <v>0</v>
      </c>
      <c r="D194" s="90">
        <v>0</v>
      </c>
      <c r="E194" s="90">
        <v>0</v>
      </c>
      <c r="F194" s="90">
        <v>0</v>
      </c>
      <c r="G194" s="90">
        <f t="shared" si="28"/>
        <v>0</v>
      </c>
      <c r="H194" s="90">
        <v>0</v>
      </c>
      <c r="I194" s="91">
        <v>0</v>
      </c>
      <c r="J194" s="90">
        <v>0</v>
      </c>
      <c r="K194" s="90">
        <f t="shared" si="26"/>
        <v>0</v>
      </c>
      <c r="L194" s="3">
        <f t="shared" si="29"/>
        <v>0</v>
      </c>
      <c r="M194" s="90">
        <v>0</v>
      </c>
      <c r="N194" s="7">
        <f t="shared" si="30"/>
        <v>0</v>
      </c>
      <c r="O194" s="90">
        <f t="shared" si="27"/>
        <v>0</v>
      </c>
      <c r="P194" s="8" t="s">
        <v>70</v>
      </c>
      <c r="Q194" s="8"/>
      <c r="R194" s="90">
        <f>M194</f>
        <v>0</v>
      </c>
      <c r="S194" s="6"/>
      <c r="T194" s="6"/>
    </row>
    <row r="195" spans="1:20" x14ac:dyDescent="0.3">
      <c r="A195" s="8">
        <v>9</v>
      </c>
      <c r="B195" s="67" t="s">
        <v>168</v>
      </c>
      <c r="C195" s="92">
        <v>2</v>
      </c>
      <c r="D195" s="90">
        <v>0</v>
      </c>
      <c r="E195" s="90">
        <v>0</v>
      </c>
      <c r="F195" s="90">
        <v>0</v>
      </c>
      <c r="G195" s="90">
        <f t="shared" si="28"/>
        <v>2</v>
      </c>
      <c r="H195" s="90">
        <v>0</v>
      </c>
      <c r="I195" s="93">
        <v>0.5</v>
      </c>
      <c r="J195" s="92">
        <v>1.5</v>
      </c>
      <c r="K195" s="90">
        <f t="shared" si="26"/>
        <v>2</v>
      </c>
      <c r="L195" s="3">
        <v>1000</v>
      </c>
      <c r="M195" s="7">
        <v>2000</v>
      </c>
      <c r="N195" s="7">
        <f t="shared" si="30"/>
        <v>1000</v>
      </c>
      <c r="O195" s="90">
        <v>2000</v>
      </c>
      <c r="P195" s="8" t="s">
        <v>70</v>
      </c>
      <c r="Q195" s="8">
        <v>17000</v>
      </c>
      <c r="R195" s="6">
        <v>8</v>
      </c>
      <c r="S195" s="6"/>
      <c r="T195" s="6"/>
    </row>
    <row r="196" spans="1:20" x14ac:dyDescent="0.3">
      <c r="A196" s="8">
        <v>10</v>
      </c>
      <c r="B196" s="67" t="s">
        <v>169</v>
      </c>
      <c r="C196" s="94">
        <v>4.6500000000000004</v>
      </c>
      <c r="D196" s="90">
        <v>0</v>
      </c>
      <c r="E196" s="92">
        <v>0</v>
      </c>
      <c r="F196" s="90">
        <v>0</v>
      </c>
      <c r="G196" s="94">
        <f t="shared" si="28"/>
        <v>4.6500000000000004</v>
      </c>
      <c r="H196" s="92">
        <v>2.9</v>
      </c>
      <c r="I196" s="93">
        <v>0.5</v>
      </c>
      <c r="J196" s="94">
        <v>1.25</v>
      </c>
      <c r="K196" s="94">
        <f t="shared" si="26"/>
        <v>4.6500000000000004</v>
      </c>
      <c r="L196" s="3">
        <v>950</v>
      </c>
      <c r="M196" s="7">
        <v>1900</v>
      </c>
      <c r="N196" s="7">
        <f t="shared" si="30"/>
        <v>950</v>
      </c>
      <c r="O196" s="90">
        <v>1900</v>
      </c>
      <c r="P196" s="8" t="s">
        <v>70</v>
      </c>
      <c r="Q196" s="8">
        <v>17000</v>
      </c>
      <c r="R196" s="6">
        <v>6</v>
      </c>
      <c r="S196" s="6"/>
      <c r="T196" s="6"/>
    </row>
    <row r="197" spans="1:20" x14ac:dyDescent="0.3">
      <c r="A197" s="8">
        <v>11</v>
      </c>
      <c r="B197" s="67" t="s">
        <v>170</v>
      </c>
      <c r="C197" s="92">
        <v>1.5</v>
      </c>
      <c r="D197" s="90">
        <v>0</v>
      </c>
      <c r="E197" s="92">
        <v>0</v>
      </c>
      <c r="F197" s="90">
        <v>0</v>
      </c>
      <c r="G197" s="92">
        <f t="shared" si="28"/>
        <v>1.5</v>
      </c>
      <c r="H197" s="94">
        <v>1.5</v>
      </c>
      <c r="I197" s="91">
        <v>0</v>
      </c>
      <c r="J197" s="90">
        <v>0</v>
      </c>
      <c r="K197" s="92">
        <f t="shared" si="26"/>
        <v>1.5</v>
      </c>
      <c r="L197" s="3">
        <f t="shared" si="29"/>
        <v>0</v>
      </c>
      <c r="M197" s="90">
        <v>0</v>
      </c>
      <c r="N197" s="7">
        <f t="shared" si="30"/>
        <v>0</v>
      </c>
      <c r="O197" s="90">
        <f t="shared" si="27"/>
        <v>0</v>
      </c>
      <c r="P197" s="8" t="s">
        <v>70</v>
      </c>
      <c r="Q197" s="8"/>
      <c r="R197" s="6">
        <v>4</v>
      </c>
      <c r="S197" s="6"/>
      <c r="T197" s="6"/>
    </row>
    <row r="198" spans="1:20" x14ac:dyDescent="0.3">
      <c r="A198" s="8">
        <v>12</v>
      </c>
      <c r="B198" s="67" t="s">
        <v>171</v>
      </c>
      <c r="C198" s="90">
        <v>0</v>
      </c>
      <c r="D198" s="90">
        <v>0</v>
      </c>
      <c r="E198" s="90">
        <v>0</v>
      </c>
      <c r="F198" s="90">
        <v>0</v>
      </c>
      <c r="G198" s="90">
        <f t="shared" si="28"/>
        <v>0</v>
      </c>
      <c r="H198" s="90">
        <v>0</v>
      </c>
      <c r="I198" s="91">
        <v>0</v>
      </c>
      <c r="J198" s="90">
        <v>0</v>
      </c>
      <c r="K198" s="90">
        <f t="shared" si="26"/>
        <v>0</v>
      </c>
      <c r="L198" s="3">
        <f t="shared" si="29"/>
        <v>0</v>
      </c>
      <c r="M198" s="90">
        <v>0</v>
      </c>
      <c r="N198" s="7">
        <f t="shared" si="30"/>
        <v>0</v>
      </c>
      <c r="O198" s="90">
        <f t="shared" si="27"/>
        <v>0</v>
      </c>
      <c r="P198" s="8" t="s">
        <v>70</v>
      </c>
      <c r="Q198" s="8"/>
      <c r="R198" s="90">
        <f>M198</f>
        <v>0</v>
      </c>
      <c r="S198" s="6"/>
      <c r="T198" s="6"/>
    </row>
    <row r="199" spans="1:20" x14ac:dyDescent="0.3">
      <c r="A199" s="8">
        <v>13</v>
      </c>
      <c r="B199" s="67" t="s">
        <v>172</v>
      </c>
      <c r="C199" s="90">
        <v>0</v>
      </c>
      <c r="D199" s="90">
        <v>0</v>
      </c>
      <c r="E199" s="90">
        <v>0</v>
      </c>
      <c r="F199" s="90">
        <v>0</v>
      </c>
      <c r="G199" s="90">
        <f t="shared" si="28"/>
        <v>0</v>
      </c>
      <c r="H199" s="90">
        <v>0</v>
      </c>
      <c r="I199" s="91">
        <v>0</v>
      </c>
      <c r="J199" s="90">
        <v>0</v>
      </c>
      <c r="K199" s="90">
        <f t="shared" si="26"/>
        <v>0</v>
      </c>
      <c r="L199" s="3">
        <f t="shared" si="29"/>
        <v>0</v>
      </c>
      <c r="M199" s="90">
        <v>0</v>
      </c>
      <c r="N199" s="7">
        <f t="shared" si="30"/>
        <v>0</v>
      </c>
      <c r="O199" s="90">
        <f t="shared" si="27"/>
        <v>0</v>
      </c>
      <c r="P199" s="8" t="s">
        <v>70</v>
      </c>
      <c r="Q199" s="8"/>
      <c r="R199" s="90">
        <f>M199</f>
        <v>0</v>
      </c>
      <c r="S199" s="6"/>
      <c r="T199" s="6"/>
    </row>
    <row r="200" spans="1:20" x14ac:dyDescent="0.3">
      <c r="A200" s="8">
        <v>14</v>
      </c>
      <c r="B200" s="67" t="s">
        <v>173</v>
      </c>
      <c r="C200" s="94">
        <v>4.5</v>
      </c>
      <c r="D200" s="90">
        <v>0</v>
      </c>
      <c r="E200" s="90">
        <v>0</v>
      </c>
      <c r="F200" s="90">
        <v>0</v>
      </c>
      <c r="G200" s="92">
        <f t="shared" si="28"/>
        <v>4.5</v>
      </c>
      <c r="H200" s="90">
        <v>1</v>
      </c>
      <c r="I200" s="91">
        <v>2</v>
      </c>
      <c r="J200" s="92">
        <v>1.5</v>
      </c>
      <c r="K200" s="94">
        <f t="shared" si="26"/>
        <v>4.5</v>
      </c>
      <c r="L200" s="3">
        <v>4000</v>
      </c>
      <c r="M200" s="7">
        <v>2000</v>
      </c>
      <c r="N200" s="7">
        <f t="shared" si="30"/>
        <v>4000</v>
      </c>
      <c r="O200" s="90">
        <v>2000</v>
      </c>
      <c r="P200" s="8" t="s">
        <v>70</v>
      </c>
      <c r="Q200" s="8">
        <v>17000</v>
      </c>
      <c r="R200" s="6">
        <v>15</v>
      </c>
      <c r="S200" s="6"/>
      <c r="T200" s="6"/>
    </row>
    <row r="201" spans="1:20" x14ac:dyDescent="0.3">
      <c r="A201" s="6"/>
      <c r="B201" s="67"/>
      <c r="C201" s="67"/>
      <c r="D201" s="67"/>
      <c r="E201" s="67"/>
      <c r="F201" s="67"/>
      <c r="G201" s="67"/>
      <c r="H201" s="67"/>
      <c r="I201" s="67"/>
      <c r="J201" s="67"/>
      <c r="K201" s="67"/>
      <c r="L201" s="6"/>
      <c r="M201" s="6"/>
      <c r="N201" s="6"/>
      <c r="O201" s="90">
        <f t="shared" si="27"/>
        <v>0</v>
      </c>
      <c r="P201" s="6"/>
      <c r="Q201" s="6"/>
      <c r="R201" s="6"/>
      <c r="S201" s="6"/>
      <c r="T201" s="6"/>
    </row>
    <row r="202" spans="1:20" x14ac:dyDescent="0.3">
      <c r="A202" s="6"/>
      <c r="B202" s="41" t="s">
        <v>3</v>
      </c>
      <c r="C202" s="94">
        <f t="shared" ref="C202:K202" si="31">SUM(C187:C201)</f>
        <v>16.649999999999999</v>
      </c>
      <c r="D202" s="90">
        <f t="shared" si="31"/>
        <v>0</v>
      </c>
      <c r="E202" s="92">
        <f t="shared" si="31"/>
        <v>0</v>
      </c>
      <c r="F202" s="94">
        <f t="shared" si="31"/>
        <v>0</v>
      </c>
      <c r="G202" s="94">
        <f t="shared" si="31"/>
        <v>16.649999999999999</v>
      </c>
      <c r="H202" s="94">
        <f t="shared" si="31"/>
        <v>7.4</v>
      </c>
      <c r="I202" s="90">
        <f t="shared" si="31"/>
        <v>4</v>
      </c>
      <c r="J202" s="94">
        <f t="shared" si="31"/>
        <v>5.25</v>
      </c>
      <c r="K202" s="94">
        <f t="shared" si="31"/>
        <v>16.649999999999999</v>
      </c>
      <c r="L202" s="7">
        <f>SUM(L190:L201)</f>
        <v>8250</v>
      </c>
      <c r="M202" s="7">
        <f>SUM(M187:M200)/4</f>
        <v>2050</v>
      </c>
      <c r="N202" s="90">
        <f>SUM(N191:N201)</f>
        <v>8250</v>
      </c>
      <c r="O202" s="90">
        <f>SUM(O187:O201)/4</f>
        <v>2050</v>
      </c>
      <c r="P202" s="8" t="s">
        <v>70</v>
      </c>
      <c r="Q202" s="8">
        <v>17000</v>
      </c>
      <c r="R202" s="6">
        <f>SUM(R190:R201)</f>
        <v>38</v>
      </c>
      <c r="S202" s="6"/>
      <c r="T202" s="6"/>
    </row>
    <row r="204" spans="1:20" x14ac:dyDescent="0.3">
      <c r="A204" s="16" t="s">
        <v>46</v>
      </c>
      <c r="O204" s="419" t="str">
        <f>O162</f>
        <v>Curup Utara, 31 Desember 2023</v>
      </c>
      <c r="P204" s="419"/>
      <c r="Q204" s="419"/>
      <c r="R204" s="419"/>
      <c r="S204" s="419"/>
      <c r="T204" s="419"/>
    </row>
    <row r="205" spans="1:20" x14ac:dyDescent="0.3">
      <c r="O205" s="419" t="s">
        <v>2</v>
      </c>
      <c r="P205" s="419"/>
      <c r="Q205" s="419"/>
      <c r="R205" s="419"/>
      <c r="S205" s="419"/>
      <c r="T205" s="419"/>
    </row>
    <row r="206" spans="1:20" x14ac:dyDescent="0.3">
      <c r="B206" s="16" t="s">
        <v>383</v>
      </c>
    </row>
    <row r="207" spans="1:20" x14ac:dyDescent="0.3">
      <c r="B207" s="16" t="s">
        <v>440</v>
      </c>
    </row>
    <row r="208" spans="1:20" x14ac:dyDescent="0.3">
      <c r="B208" s="16" t="s">
        <v>441</v>
      </c>
      <c r="O208" s="428" t="str">
        <f>O166</f>
        <v>JUFRIZAL, SP</v>
      </c>
      <c r="P208" s="428"/>
      <c r="Q208" s="428"/>
      <c r="R208" s="428"/>
      <c r="S208" s="428"/>
      <c r="T208" s="428"/>
    </row>
    <row r="209" spans="1:20" x14ac:dyDescent="0.3">
      <c r="O209" s="419" t="str">
        <f>O167</f>
        <v>NIP. 19691012 200003 1 002</v>
      </c>
      <c r="P209" s="419"/>
      <c r="Q209" s="419"/>
      <c r="R209" s="419"/>
      <c r="S209" s="419"/>
      <c r="T209" s="419"/>
    </row>
    <row r="210" spans="1:20" x14ac:dyDescent="0.3">
      <c r="O210" s="70"/>
      <c r="P210" s="70"/>
      <c r="Q210" s="70"/>
      <c r="R210" s="70"/>
      <c r="S210" s="70"/>
      <c r="T210" s="70"/>
    </row>
    <row r="211" spans="1:20" x14ac:dyDescent="0.3">
      <c r="A211" s="16" t="s">
        <v>96</v>
      </c>
    </row>
    <row r="212" spans="1:20" x14ac:dyDescent="0.3">
      <c r="L212" s="17"/>
    </row>
    <row r="213" spans="1:20" x14ac:dyDescent="0.3">
      <c r="A213" s="441" t="s">
        <v>93</v>
      </c>
      <c r="B213" s="460"/>
      <c r="C213" s="460"/>
      <c r="D213" s="460"/>
      <c r="E213" s="460"/>
      <c r="F213" s="460"/>
      <c r="G213" s="460"/>
      <c r="H213" s="460"/>
      <c r="I213" s="460"/>
      <c r="J213" s="460"/>
      <c r="K213" s="460"/>
      <c r="L213" s="460"/>
      <c r="M213" s="460"/>
      <c r="N213" s="460"/>
      <c r="O213" s="460"/>
      <c r="P213" s="460"/>
      <c r="Q213" s="460"/>
      <c r="R213" s="460"/>
      <c r="S213" s="460"/>
      <c r="T213" s="447"/>
    </row>
    <row r="214" spans="1:20" x14ac:dyDescent="0.3">
      <c r="A214" s="444" t="s">
        <v>4</v>
      </c>
      <c r="B214" s="461"/>
      <c r="C214" s="461"/>
      <c r="D214" s="461"/>
      <c r="E214" s="461"/>
      <c r="F214" s="461"/>
      <c r="G214" s="461"/>
      <c r="H214" s="461"/>
      <c r="I214" s="461"/>
      <c r="J214" s="461"/>
      <c r="K214" s="461"/>
      <c r="L214" s="461"/>
      <c r="M214" s="461"/>
      <c r="N214" s="461"/>
      <c r="O214" s="461"/>
      <c r="P214" s="461"/>
      <c r="Q214" s="461"/>
      <c r="R214" s="461"/>
      <c r="S214" s="461"/>
      <c r="T214" s="445"/>
    </row>
    <row r="215" spans="1:20" ht="17.25" customHeight="1" x14ac:dyDescent="0.3">
      <c r="N215" s="18"/>
    </row>
    <row r="216" spans="1:20" ht="17.25" customHeight="1" x14ac:dyDescent="0.3">
      <c r="A216" s="19" t="s">
        <v>5</v>
      </c>
      <c r="B216" s="19"/>
      <c r="C216" s="19" t="s">
        <v>85</v>
      </c>
      <c r="D216" s="19"/>
      <c r="L216" s="20"/>
      <c r="N216" s="20"/>
      <c r="Q216" s="16" t="s">
        <v>42</v>
      </c>
      <c r="S216" s="16" t="str">
        <f>S174</f>
        <v>: 2023</v>
      </c>
    </row>
    <row r="217" spans="1:20" ht="17.25" customHeight="1" x14ac:dyDescent="0.3">
      <c r="A217" s="16" t="s">
        <v>9</v>
      </c>
      <c r="C217" s="16" t="str">
        <f>C175</f>
        <v>: CURUP UTARA</v>
      </c>
      <c r="Q217" s="16" t="s">
        <v>43</v>
      </c>
      <c r="S217" s="16" t="s">
        <v>45</v>
      </c>
    </row>
    <row r="218" spans="1:20" ht="17.25" customHeight="1" x14ac:dyDescent="0.3">
      <c r="A218" s="16" t="s">
        <v>6</v>
      </c>
      <c r="C218" s="16" t="s">
        <v>99</v>
      </c>
      <c r="Q218" s="16" t="s">
        <v>44</v>
      </c>
      <c r="S218" s="16" t="str">
        <f>S176</f>
        <v>: IV ( Empat )</v>
      </c>
    </row>
    <row r="219" spans="1:20" ht="17.25" customHeight="1" x14ac:dyDescent="0.3">
      <c r="A219" s="16" t="s">
        <v>7</v>
      </c>
      <c r="C219" s="16" t="s">
        <v>41</v>
      </c>
    </row>
    <row r="220" spans="1:20" ht="17.25" customHeight="1" x14ac:dyDescent="0.3"/>
    <row r="221" spans="1:20" x14ac:dyDescent="0.3">
      <c r="A221" s="462" t="s">
        <v>8</v>
      </c>
      <c r="B221" s="424" t="s">
        <v>91</v>
      </c>
      <c r="C221" s="22" t="s">
        <v>10</v>
      </c>
      <c r="D221" s="433" t="s">
        <v>15</v>
      </c>
      <c r="E221" s="422"/>
      <c r="F221" s="422"/>
      <c r="G221" s="422"/>
      <c r="H221" s="422"/>
      <c r="I221" s="422"/>
      <c r="J221" s="422"/>
      <c r="K221" s="423"/>
      <c r="L221" s="431" t="s">
        <v>28</v>
      </c>
      <c r="M221" s="432"/>
      <c r="N221" s="431" t="s">
        <v>28</v>
      </c>
      <c r="O221" s="432"/>
      <c r="P221" s="23"/>
      <c r="Q221" s="387"/>
      <c r="R221" s="421" t="s">
        <v>35</v>
      </c>
      <c r="S221" s="427"/>
      <c r="T221" s="424" t="s">
        <v>39</v>
      </c>
    </row>
    <row r="222" spans="1:20" x14ac:dyDescent="0.3">
      <c r="A222" s="463"/>
      <c r="B222" s="425"/>
      <c r="C222" s="24" t="s">
        <v>11</v>
      </c>
      <c r="D222" s="421" t="s">
        <v>16</v>
      </c>
      <c r="E222" s="422"/>
      <c r="F222" s="422"/>
      <c r="G222" s="423"/>
      <c r="H222" s="433" t="s">
        <v>23</v>
      </c>
      <c r="I222" s="422"/>
      <c r="J222" s="422"/>
      <c r="K222" s="423"/>
      <c r="L222" s="434" t="s">
        <v>29</v>
      </c>
      <c r="M222" s="435"/>
      <c r="N222" s="434" t="s">
        <v>29</v>
      </c>
      <c r="O222" s="435"/>
      <c r="P222" s="25"/>
      <c r="Q222" s="26" t="s">
        <v>416</v>
      </c>
      <c r="R222" s="429" t="s">
        <v>36</v>
      </c>
      <c r="S222" s="430"/>
      <c r="T222" s="425"/>
    </row>
    <row r="223" spans="1:20" x14ac:dyDescent="0.3">
      <c r="A223" s="463"/>
      <c r="B223" s="425"/>
      <c r="C223" s="26" t="s">
        <v>12</v>
      </c>
      <c r="D223" s="23"/>
      <c r="E223" s="27"/>
      <c r="F223" s="23"/>
      <c r="G223" s="23"/>
      <c r="H223" s="23"/>
      <c r="I223" s="23"/>
      <c r="J223" s="23"/>
      <c r="K223" s="23"/>
      <c r="L223" s="421" t="s">
        <v>30</v>
      </c>
      <c r="M223" s="427"/>
      <c r="N223" s="421" t="s">
        <v>30</v>
      </c>
      <c r="O223" s="427"/>
      <c r="P223" s="24" t="s">
        <v>34</v>
      </c>
      <c r="Q223" s="24" t="s">
        <v>417</v>
      </c>
      <c r="R223" s="22"/>
      <c r="S223" s="22"/>
      <c r="T223" s="425"/>
    </row>
    <row r="224" spans="1:20" x14ac:dyDescent="0.3">
      <c r="A224" s="463"/>
      <c r="B224" s="425"/>
      <c r="C224" s="26" t="s">
        <v>13</v>
      </c>
      <c r="D224" s="24" t="s">
        <v>17</v>
      </c>
      <c r="E224" s="28" t="s">
        <v>17</v>
      </c>
      <c r="F224" s="24" t="s">
        <v>20</v>
      </c>
      <c r="G224" s="24" t="s">
        <v>22</v>
      </c>
      <c r="H224" s="24" t="s">
        <v>24</v>
      </c>
      <c r="I224" s="24" t="s">
        <v>25</v>
      </c>
      <c r="J224" s="24" t="s">
        <v>26</v>
      </c>
      <c r="K224" s="24" t="s">
        <v>22</v>
      </c>
      <c r="L224" s="429" t="s">
        <v>14</v>
      </c>
      <c r="M224" s="430"/>
      <c r="N224" s="429" t="s">
        <v>33</v>
      </c>
      <c r="O224" s="430"/>
      <c r="P224" s="24" t="s">
        <v>28</v>
      </c>
      <c r="Q224" s="24" t="s">
        <v>418</v>
      </c>
      <c r="R224" s="24" t="s">
        <v>37</v>
      </c>
      <c r="S224" s="24" t="s">
        <v>38</v>
      </c>
      <c r="T224" s="425"/>
    </row>
    <row r="225" spans="1:20" x14ac:dyDescent="0.3">
      <c r="A225" s="463"/>
      <c r="B225" s="425"/>
      <c r="C225" s="26" t="s">
        <v>14</v>
      </c>
      <c r="D225" s="24" t="s">
        <v>18</v>
      </c>
      <c r="E225" s="28" t="s">
        <v>19</v>
      </c>
      <c r="F225" s="24" t="s">
        <v>21</v>
      </c>
      <c r="G225" s="24"/>
      <c r="H225" s="24"/>
      <c r="I225" s="24"/>
      <c r="J225" s="24" t="s">
        <v>27</v>
      </c>
      <c r="K225" s="24"/>
      <c r="L225" s="22" t="s">
        <v>22</v>
      </c>
      <c r="M225" s="22" t="s">
        <v>31</v>
      </c>
      <c r="N225" s="22" t="s">
        <v>22</v>
      </c>
      <c r="O225" s="22" t="s">
        <v>31</v>
      </c>
      <c r="P225" s="25"/>
      <c r="Q225" s="25"/>
      <c r="R225" s="25"/>
      <c r="S225" s="25"/>
      <c r="T225" s="425"/>
    </row>
    <row r="226" spans="1:20" x14ac:dyDescent="0.3">
      <c r="A226" s="464"/>
      <c r="B226" s="426"/>
      <c r="C226" s="29"/>
      <c r="D226" s="30"/>
      <c r="E226" s="31"/>
      <c r="F226" s="30"/>
      <c r="G226" s="30"/>
      <c r="H226" s="30"/>
      <c r="I226" s="30"/>
      <c r="J226" s="30"/>
      <c r="K226" s="30"/>
      <c r="L226" s="95" t="s">
        <v>29</v>
      </c>
      <c r="M226" s="33" t="s">
        <v>32</v>
      </c>
      <c r="N226" s="32" t="s">
        <v>29</v>
      </c>
      <c r="O226" s="33" t="s">
        <v>32</v>
      </c>
      <c r="P226" s="30"/>
      <c r="Q226" s="30"/>
      <c r="R226" s="30"/>
      <c r="S226" s="30"/>
      <c r="T226" s="426"/>
    </row>
    <row r="227" spans="1:20" x14ac:dyDescent="0.3">
      <c r="A227" s="6">
        <v>1</v>
      </c>
      <c r="B227" s="8">
        <v>2</v>
      </c>
      <c r="C227" s="8">
        <v>3</v>
      </c>
      <c r="D227" s="8">
        <v>4</v>
      </c>
      <c r="E227" s="8">
        <v>5</v>
      </c>
      <c r="F227" s="8">
        <v>6</v>
      </c>
      <c r="G227" s="8" t="s">
        <v>0</v>
      </c>
      <c r="H227" s="8">
        <v>8</v>
      </c>
      <c r="I227" s="8">
        <v>9</v>
      </c>
      <c r="J227" s="8">
        <v>10</v>
      </c>
      <c r="K227" s="8" t="s">
        <v>1</v>
      </c>
      <c r="L227" s="8">
        <v>12</v>
      </c>
      <c r="M227" s="8">
        <v>13</v>
      </c>
      <c r="N227" s="8">
        <v>14</v>
      </c>
      <c r="O227" s="8">
        <v>15</v>
      </c>
      <c r="P227" s="8">
        <v>16</v>
      </c>
      <c r="Q227" s="8"/>
      <c r="R227" s="8">
        <v>17</v>
      </c>
      <c r="S227" s="8">
        <v>18</v>
      </c>
      <c r="T227" s="8">
        <v>19</v>
      </c>
    </row>
    <row r="228" spans="1:20" ht="20.100000000000001" customHeight="1" x14ac:dyDescent="0.3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7"/>
      <c r="P228" s="6"/>
      <c r="Q228" s="6"/>
      <c r="R228" s="6"/>
      <c r="S228" s="6"/>
      <c r="T228" s="6"/>
    </row>
    <row r="229" spans="1:20" x14ac:dyDescent="0.3">
      <c r="A229" s="8">
        <v>1</v>
      </c>
      <c r="B229" s="67" t="s">
        <v>160</v>
      </c>
      <c r="C229" s="90">
        <v>0</v>
      </c>
      <c r="D229" s="90">
        <v>0</v>
      </c>
      <c r="E229" s="90">
        <v>0</v>
      </c>
      <c r="F229" s="90">
        <v>0</v>
      </c>
      <c r="G229" s="90">
        <f>C229+E229-F229</f>
        <v>0</v>
      </c>
      <c r="H229" s="90">
        <v>0</v>
      </c>
      <c r="I229" s="91">
        <v>0</v>
      </c>
      <c r="J229" s="90">
        <v>0</v>
      </c>
      <c r="K229" s="90">
        <f>H229+I229+J229</f>
        <v>0</v>
      </c>
      <c r="L229" s="90">
        <v>0</v>
      </c>
      <c r="M229" s="90">
        <v>0</v>
      </c>
      <c r="N229" s="90">
        <v>0</v>
      </c>
      <c r="O229" s="90">
        <f>M229</f>
        <v>0</v>
      </c>
      <c r="P229" s="8" t="s">
        <v>66</v>
      </c>
      <c r="Q229" s="8"/>
      <c r="R229" s="90">
        <v>0</v>
      </c>
      <c r="S229" s="6"/>
      <c r="T229" s="6"/>
    </row>
    <row r="230" spans="1:20" x14ac:dyDescent="0.3">
      <c r="A230" s="8">
        <v>2</v>
      </c>
      <c r="B230" s="67" t="s">
        <v>161</v>
      </c>
      <c r="C230" s="90">
        <v>0</v>
      </c>
      <c r="D230" s="90">
        <v>0</v>
      </c>
      <c r="E230" s="90">
        <v>0</v>
      </c>
      <c r="F230" s="90">
        <v>0</v>
      </c>
      <c r="G230" s="90">
        <f t="shared" ref="G230:G242" si="32">C230+E230-F230</f>
        <v>0</v>
      </c>
      <c r="H230" s="90">
        <v>0</v>
      </c>
      <c r="I230" s="91">
        <v>0</v>
      </c>
      <c r="J230" s="90">
        <v>0</v>
      </c>
      <c r="K230" s="90">
        <f t="shared" ref="K230:K241" si="33">H230+I230+J230</f>
        <v>0</v>
      </c>
      <c r="L230" s="90">
        <v>0</v>
      </c>
      <c r="M230" s="90">
        <v>0</v>
      </c>
      <c r="N230" s="90">
        <v>0</v>
      </c>
      <c r="O230" s="90">
        <f t="shared" ref="O230:O243" si="34">M230</f>
        <v>0</v>
      </c>
      <c r="P230" s="8" t="s">
        <v>66</v>
      </c>
      <c r="Q230" s="8"/>
      <c r="R230" s="90">
        <v>0</v>
      </c>
      <c r="S230" s="6"/>
      <c r="T230" s="6"/>
    </row>
    <row r="231" spans="1:20" x14ac:dyDescent="0.3">
      <c r="A231" s="8">
        <v>3</v>
      </c>
      <c r="B231" s="67" t="s">
        <v>162</v>
      </c>
      <c r="C231" s="90">
        <v>0</v>
      </c>
      <c r="D231" s="90">
        <v>0</v>
      </c>
      <c r="E231" s="90">
        <v>0</v>
      </c>
      <c r="F231" s="90">
        <v>0</v>
      </c>
      <c r="G231" s="90">
        <f t="shared" si="32"/>
        <v>0</v>
      </c>
      <c r="H231" s="90">
        <v>0</v>
      </c>
      <c r="I231" s="91">
        <v>0</v>
      </c>
      <c r="J231" s="90">
        <v>0</v>
      </c>
      <c r="K231" s="90">
        <f t="shared" si="33"/>
        <v>0</v>
      </c>
      <c r="L231" s="90">
        <v>0</v>
      </c>
      <c r="M231" s="90">
        <v>0</v>
      </c>
      <c r="N231" s="90">
        <v>0</v>
      </c>
      <c r="O231" s="90">
        <f t="shared" si="34"/>
        <v>0</v>
      </c>
      <c r="P231" s="8" t="s">
        <v>66</v>
      </c>
      <c r="Q231" s="8"/>
      <c r="R231" s="90">
        <v>0</v>
      </c>
      <c r="S231" s="6"/>
      <c r="T231" s="6"/>
    </row>
    <row r="232" spans="1:20" x14ac:dyDescent="0.3">
      <c r="A232" s="8">
        <v>4</v>
      </c>
      <c r="B232" s="67" t="s">
        <v>163</v>
      </c>
      <c r="C232" s="90">
        <v>0</v>
      </c>
      <c r="D232" s="90">
        <v>0</v>
      </c>
      <c r="E232" s="90">
        <v>0</v>
      </c>
      <c r="F232" s="90">
        <v>0</v>
      </c>
      <c r="G232" s="90">
        <f t="shared" si="32"/>
        <v>0</v>
      </c>
      <c r="H232" s="90">
        <v>0</v>
      </c>
      <c r="I232" s="91">
        <v>0</v>
      </c>
      <c r="J232" s="90">
        <v>0</v>
      </c>
      <c r="K232" s="90">
        <f t="shared" si="33"/>
        <v>0</v>
      </c>
      <c r="L232" s="90">
        <v>0</v>
      </c>
      <c r="M232" s="90">
        <v>0</v>
      </c>
      <c r="N232" s="90">
        <v>0</v>
      </c>
      <c r="O232" s="90">
        <f t="shared" si="34"/>
        <v>0</v>
      </c>
      <c r="P232" s="8" t="s">
        <v>66</v>
      </c>
      <c r="Q232" s="8"/>
      <c r="R232" s="90">
        <v>0</v>
      </c>
      <c r="S232" s="6"/>
      <c r="T232" s="6"/>
    </row>
    <row r="233" spans="1:20" x14ac:dyDescent="0.3">
      <c r="A233" s="8">
        <v>5</v>
      </c>
      <c r="B233" s="67" t="s">
        <v>164</v>
      </c>
      <c r="C233" s="90">
        <v>0</v>
      </c>
      <c r="D233" s="90">
        <v>0</v>
      </c>
      <c r="E233" s="90">
        <v>0</v>
      </c>
      <c r="F233" s="90">
        <v>0</v>
      </c>
      <c r="G233" s="90">
        <f t="shared" si="32"/>
        <v>0</v>
      </c>
      <c r="H233" s="90">
        <v>0</v>
      </c>
      <c r="I233" s="91">
        <v>0</v>
      </c>
      <c r="J233" s="90">
        <v>0</v>
      </c>
      <c r="K233" s="90">
        <f t="shared" si="33"/>
        <v>0</v>
      </c>
      <c r="L233" s="90">
        <v>0</v>
      </c>
      <c r="M233" s="90">
        <v>0</v>
      </c>
      <c r="N233" s="90">
        <v>0</v>
      </c>
      <c r="O233" s="90">
        <f t="shared" si="34"/>
        <v>0</v>
      </c>
      <c r="P233" s="8" t="s">
        <v>66</v>
      </c>
      <c r="Q233" s="8"/>
      <c r="R233" s="90">
        <v>0</v>
      </c>
      <c r="S233" s="6"/>
      <c r="T233" s="6"/>
    </row>
    <row r="234" spans="1:20" x14ac:dyDescent="0.3">
      <c r="A234" s="8">
        <v>6</v>
      </c>
      <c r="B234" s="67" t="s">
        <v>165</v>
      </c>
      <c r="C234" s="90">
        <v>3</v>
      </c>
      <c r="D234" s="90">
        <v>0</v>
      </c>
      <c r="E234" s="90">
        <v>0</v>
      </c>
      <c r="F234" s="90">
        <v>0</v>
      </c>
      <c r="G234" s="90">
        <f t="shared" si="32"/>
        <v>3</v>
      </c>
      <c r="H234" s="90">
        <v>1</v>
      </c>
      <c r="I234" s="91">
        <v>2</v>
      </c>
      <c r="J234" s="90">
        <v>0</v>
      </c>
      <c r="K234" s="90">
        <f t="shared" si="33"/>
        <v>3</v>
      </c>
      <c r="L234" s="90">
        <v>640</v>
      </c>
      <c r="M234" s="58">
        <v>320</v>
      </c>
      <c r="N234" s="90">
        <f>I234*O234</f>
        <v>640</v>
      </c>
      <c r="O234" s="90">
        <v>320</v>
      </c>
      <c r="P234" s="8" t="s">
        <v>66</v>
      </c>
      <c r="Q234" s="8">
        <v>8000</v>
      </c>
      <c r="R234" s="290">
        <v>2</v>
      </c>
      <c r="S234" s="6"/>
      <c r="T234" s="6"/>
    </row>
    <row r="235" spans="1:20" x14ac:dyDescent="0.3">
      <c r="A235" s="8">
        <v>7</v>
      </c>
      <c r="B235" s="67" t="s">
        <v>166</v>
      </c>
      <c r="C235" s="90">
        <v>1</v>
      </c>
      <c r="D235" s="90">
        <v>0</v>
      </c>
      <c r="E235" s="90">
        <v>0</v>
      </c>
      <c r="F235" s="90">
        <v>0</v>
      </c>
      <c r="G235" s="90">
        <f t="shared" si="32"/>
        <v>1</v>
      </c>
      <c r="H235" s="92">
        <v>0.5</v>
      </c>
      <c r="I235" s="93">
        <v>0.5</v>
      </c>
      <c r="J235" s="90">
        <v>0</v>
      </c>
      <c r="K235" s="90">
        <f t="shared" si="33"/>
        <v>1</v>
      </c>
      <c r="L235" s="90">
        <v>170</v>
      </c>
      <c r="M235" s="58">
        <v>340</v>
      </c>
      <c r="N235" s="90">
        <f t="shared" ref="N235:N242" si="35">I235*O235</f>
        <v>170</v>
      </c>
      <c r="O235" s="90">
        <v>340</v>
      </c>
      <c r="P235" s="8" t="s">
        <v>66</v>
      </c>
      <c r="Q235" s="8">
        <v>8000</v>
      </c>
      <c r="R235" s="290">
        <v>1</v>
      </c>
      <c r="S235" s="6"/>
      <c r="T235" s="6"/>
    </row>
    <row r="236" spans="1:20" x14ac:dyDescent="0.3">
      <c r="A236" s="8">
        <v>8</v>
      </c>
      <c r="B236" s="67" t="s">
        <v>167</v>
      </c>
      <c r="C236" s="90">
        <v>0</v>
      </c>
      <c r="D236" s="90">
        <v>0</v>
      </c>
      <c r="E236" s="90">
        <v>0</v>
      </c>
      <c r="F236" s="90">
        <v>0</v>
      </c>
      <c r="G236" s="90">
        <f t="shared" si="32"/>
        <v>0</v>
      </c>
      <c r="H236" s="90">
        <v>0</v>
      </c>
      <c r="I236" s="91">
        <v>0</v>
      </c>
      <c r="J236" s="90">
        <v>0</v>
      </c>
      <c r="K236" s="90">
        <f t="shared" si="33"/>
        <v>0</v>
      </c>
      <c r="L236" s="90">
        <f t="shared" ref="L236:L241" si="36">I236*M236</f>
        <v>0</v>
      </c>
      <c r="M236" s="58">
        <v>0</v>
      </c>
      <c r="N236" s="90">
        <f t="shared" si="35"/>
        <v>0</v>
      </c>
      <c r="O236" s="90">
        <v>0</v>
      </c>
      <c r="P236" s="8" t="s">
        <v>66</v>
      </c>
      <c r="Q236" s="8"/>
      <c r="R236" s="390">
        <v>0</v>
      </c>
      <c r="S236" s="6"/>
      <c r="T236" s="6"/>
    </row>
    <row r="237" spans="1:20" x14ac:dyDescent="0.3">
      <c r="A237" s="8">
        <v>9</v>
      </c>
      <c r="B237" s="67" t="s">
        <v>168</v>
      </c>
      <c r="C237" s="90">
        <v>0</v>
      </c>
      <c r="D237" s="90">
        <v>0</v>
      </c>
      <c r="E237" s="90">
        <v>0</v>
      </c>
      <c r="F237" s="90">
        <v>0</v>
      </c>
      <c r="G237" s="90">
        <f t="shared" si="32"/>
        <v>0</v>
      </c>
      <c r="H237" s="90">
        <v>0</v>
      </c>
      <c r="I237" s="91">
        <v>0</v>
      </c>
      <c r="J237" s="90">
        <v>0</v>
      </c>
      <c r="K237" s="90">
        <f t="shared" si="33"/>
        <v>0</v>
      </c>
      <c r="L237" s="90">
        <f t="shared" si="36"/>
        <v>0</v>
      </c>
      <c r="M237" s="58">
        <v>0</v>
      </c>
      <c r="N237" s="90">
        <f t="shared" si="35"/>
        <v>0</v>
      </c>
      <c r="O237" s="90">
        <f t="shared" si="34"/>
        <v>0</v>
      </c>
      <c r="P237" s="8" t="s">
        <v>66</v>
      </c>
      <c r="Q237" s="8"/>
      <c r="R237" s="390">
        <v>0</v>
      </c>
      <c r="S237" s="6"/>
      <c r="T237" s="6"/>
    </row>
    <row r="238" spans="1:20" x14ac:dyDescent="0.3">
      <c r="A238" s="8">
        <v>10</v>
      </c>
      <c r="B238" s="67" t="s">
        <v>169</v>
      </c>
      <c r="C238" s="90">
        <v>1</v>
      </c>
      <c r="D238" s="90">
        <v>0</v>
      </c>
      <c r="E238" s="90">
        <v>0</v>
      </c>
      <c r="F238" s="90">
        <v>0</v>
      </c>
      <c r="G238" s="90">
        <f t="shared" si="32"/>
        <v>1</v>
      </c>
      <c r="H238" s="90">
        <v>0</v>
      </c>
      <c r="I238" s="91">
        <v>1</v>
      </c>
      <c r="J238" s="90">
        <v>0</v>
      </c>
      <c r="K238" s="90">
        <f t="shared" si="33"/>
        <v>1</v>
      </c>
      <c r="L238" s="90">
        <v>320</v>
      </c>
      <c r="M238" s="58">
        <v>320</v>
      </c>
      <c r="N238" s="90">
        <f t="shared" si="35"/>
        <v>320</v>
      </c>
      <c r="O238" s="90">
        <v>320</v>
      </c>
      <c r="P238" s="8" t="s">
        <v>66</v>
      </c>
      <c r="Q238" s="8">
        <v>8000</v>
      </c>
      <c r="R238" s="290">
        <v>1</v>
      </c>
      <c r="S238" s="6"/>
      <c r="T238" s="6"/>
    </row>
    <row r="239" spans="1:20" x14ac:dyDescent="0.3">
      <c r="A239" s="8">
        <v>11</v>
      </c>
      <c r="B239" s="67" t="s">
        <v>170</v>
      </c>
      <c r="C239" s="90">
        <v>0</v>
      </c>
      <c r="D239" s="90">
        <v>0</v>
      </c>
      <c r="E239" s="90">
        <v>0</v>
      </c>
      <c r="F239" s="90">
        <v>0</v>
      </c>
      <c r="G239" s="90">
        <f t="shared" si="32"/>
        <v>0</v>
      </c>
      <c r="H239" s="90">
        <v>0</v>
      </c>
      <c r="I239" s="91">
        <v>0</v>
      </c>
      <c r="J239" s="90">
        <v>0</v>
      </c>
      <c r="K239" s="90">
        <f t="shared" si="33"/>
        <v>0</v>
      </c>
      <c r="L239" s="90">
        <f t="shared" si="36"/>
        <v>0</v>
      </c>
      <c r="M239" s="58">
        <v>0</v>
      </c>
      <c r="N239" s="90">
        <f t="shared" si="35"/>
        <v>0</v>
      </c>
      <c r="O239" s="90">
        <f t="shared" si="34"/>
        <v>0</v>
      </c>
      <c r="P239" s="8" t="s">
        <v>66</v>
      </c>
      <c r="Q239" s="8"/>
      <c r="R239" s="390">
        <v>0</v>
      </c>
      <c r="S239" s="6"/>
      <c r="T239" s="6"/>
    </row>
    <row r="240" spans="1:20" x14ac:dyDescent="0.3">
      <c r="A240" s="8">
        <v>12</v>
      </c>
      <c r="B240" s="67" t="s">
        <v>171</v>
      </c>
      <c r="C240" s="90">
        <v>0</v>
      </c>
      <c r="D240" s="90">
        <v>0</v>
      </c>
      <c r="E240" s="90">
        <v>0</v>
      </c>
      <c r="F240" s="90">
        <v>0</v>
      </c>
      <c r="G240" s="90">
        <f t="shared" si="32"/>
        <v>0</v>
      </c>
      <c r="H240" s="90">
        <v>0</v>
      </c>
      <c r="I240" s="91">
        <v>0</v>
      </c>
      <c r="J240" s="90">
        <v>0</v>
      </c>
      <c r="K240" s="90">
        <f t="shared" si="33"/>
        <v>0</v>
      </c>
      <c r="L240" s="90">
        <f t="shared" si="36"/>
        <v>0</v>
      </c>
      <c r="M240" s="58">
        <v>0</v>
      </c>
      <c r="N240" s="90">
        <f t="shared" si="35"/>
        <v>0</v>
      </c>
      <c r="O240" s="90">
        <f t="shared" si="34"/>
        <v>0</v>
      </c>
      <c r="P240" s="8" t="s">
        <v>66</v>
      </c>
      <c r="Q240" s="8"/>
      <c r="R240" s="390">
        <v>0</v>
      </c>
      <c r="S240" s="6"/>
      <c r="T240" s="6"/>
    </row>
    <row r="241" spans="1:20" x14ac:dyDescent="0.3">
      <c r="A241" s="8">
        <v>13</v>
      </c>
      <c r="B241" s="67" t="s">
        <v>172</v>
      </c>
      <c r="C241" s="90">
        <v>0</v>
      </c>
      <c r="D241" s="90">
        <v>0</v>
      </c>
      <c r="E241" s="90">
        <v>0</v>
      </c>
      <c r="F241" s="90">
        <v>0</v>
      </c>
      <c r="G241" s="90">
        <f t="shared" si="32"/>
        <v>0</v>
      </c>
      <c r="H241" s="90">
        <v>0</v>
      </c>
      <c r="I241" s="91">
        <v>0</v>
      </c>
      <c r="J241" s="90">
        <v>0</v>
      </c>
      <c r="K241" s="90">
        <f t="shared" si="33"/>
        <v>0</v>
      </c>
      <c r="L241" s="90">
        <f t="shared" si="36"/>
        <v>0</v>
      </c>
      <c r="M241" s="58">
        <v>0</v>
      </c>
      <c r="N241" s="90">
        <f t="shared" si="35"/>
        <v>0</v>
      </c>
      <c r="O241" s="90">
        <f t="shared" si="34"/>
        <v>0</v>
      </c>
      <c r="P241" s="8" t="s">
        <v>66</v>
      </c>
      <c r="Q241" s="8"/>
      <c r="R241" s="390">
        <v>0</v>
      </c>
      <c r="S241" s="6"/>
      <c r="T241" s="6"/>
    </row>
    <row r="242" spans="1:20" x14ac:dyDescent="0.3">
      <c r="A242" s="8">
        <v>14</v>
      </c>
      <c r="B242" s="67" t="s">
        <v>173</v>
      </c>
      <c r="C242" s="90">
        <v>4</v>
      </c>
      <c r="D242" s="90">
        <v>0</v>
      </c>
      <c r="E242" s="90">
        <v>0</v>
      </c>
      <c r="F242" s="90">
        <v>0</v>
      </c>
      <c r="G242" s="90">
        <f t="shared" si="32"/>
        <v>4</v>
      </c>
      <c r="H242" s="92">
        <v>1.5</v>
      </c>
      <c r="I242" s="91">
        <v>2</v>
      </c>
      <c r="J242" s="92">
        <v>0.5</v>
      </c>
      <c r="K242" s="90">
        <f>H242+I242+J242</f>
        <v>4</v>
      </c>
      <c r="L242" s="90">
        <v>640</v>
      </c>
      <c r="M242" s="58">
        <v>320</v>
      </c>
      <c r="N242" s="90">
        <f t="shared" si="35"/>
        <v>640</v>
      </c>
      <c r="O242" s="90">
        <v>320</v>
      </c>
      <c r="P242" s="8" t="s">
        <v>66</v>
      </c>
      <c r="Q242" s="8">
        <v>8000</v>
      </c>
      <c r="R242" s="290">
        <v>4</v>
      </c>
      <c r="S242" s="6"/>
      <c r="T242" s="6"/>
    </row>
    <row r="243" spans="1:20" x14ac:dyDescent="0.3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90">
        <f t="shared" si="34"/>
        <v>0</v>
      </c>
      <c r="P243" s="6"/>
      <c r="Q243" s="6"/>
      <c r="R243" s="6"/>
      <c r="S243" s="6"/>
      <c r="T243" s="6"/>
    </row>
    <row r="244" spans="1:20" x14ac:dyDescent="0.3">
      <c r="A244" s="6"/>
      <c r="B244" s="41" t="s">
        <v>3</v>
      </c>
      <c r="C244" s="3">
        <f t="shared" ref="C244:K244" si="37">SUM(C229:C243)</f>
        <v>9</v>
      </c>
      <c r="D244" s="3">
        <f t="shared" si="37"/>
        <v>0</v>
      </c>
      <c r="E244" s="3">
        <f t="shared" si="37"/>
        <v>0</v>
      </c>
      <c r="F244" s="3">
        <f t="shared" si="37"/>
        <v>0</v>
      </c>
      <c r="G244" s="3">
        <f t="shared" si="37"/>
        <v>9</v>
      </c>
      <c r="H244" s="3">
        <f t="shared" si="37"/>
        <v>3</v>
      </c>
      <c r="I244" s="64">
        <f t="shared" si="37"/>
        <v>5.5</v>
      </c>
      <c r="J244" s="3">
        <f t="shared" si="37"/>
        <v>0.5</v>
      </c>
      <c r="K244" s="3">
        <f t="shared" si="37"/>
        <v>9</v>
      </c>
      <c r="L244" s="90">
        <f>SUM(L234:L243)</f>
        <v>1770</v>
      </c>
      <c r="M244" s="7">
        <f>SUM(M229:M242)/4</f>
        <v>325</v>
      </c>
      <c r="N244" s="90">
        <f>SUM(N234:N243)</f>
        <v>1770</v>
      </c>
      <c r="O244" s="90">
        <f>SUM(O234:O242)/4</f>
        <v>325</v>
      </c>
      <c r="P244" s="8" t="s">
        <v>66</v>
      </c>
      <c r="Q244" s="8">
        <v>8000</v>
      </c>
      <c r="R244" s="3">
        <f>SUM(R229:R243)</f>
        <v>8</v>
      </c>
      <c r="S244" s="63"/>
      <c r="T244" s="6"/>
    </row>
    <row r="246" spans="1:20" x14ac:dyDescent="0.3">
      <c r="A246" s="16" t="s">
        <v>46</v>
      </c>
      <c r="O246" s="419" t="str">
        <f>O204</f>
        <v>Curup Utara, 31 Desember 2023</v>
      </c>
      <c r="P246" s="419"/>
      <c r="Q246" s="419"/>
      <c r="R246" s="419"/>
      <c r="S246" s="419"/>
      <c r="T246" s="419"/>
    </row>
    <row r="247" spans="1:20" x14ac:dyDescent="0.3">
      <c r="O247" s="419" t="s">
        <v>2</v>
      </c>
      <c r="P247" s="419"/>
      <c r="Q247" s="419"/>
      <c r="R247" s="419"/>
      <c r="S247" s="419"/>
      <c r="T247" s="419"/>
    </row>
    <row r="250" spans="1:20" x14ac:dyDescent="0.3">
      <c r="O250" s="428" t="str">
        <f>O208</f>
        <v>JUFRIZAL, SP</v>
      </c>
      <c r="P250" s="428"/>
      <c r="Q250" s="428"/>
      <c r="R250" s="428"/>
      <c r="S250" s="428"/>
      <c r="T250" s="428"/>
    </row>
    <row r="251" spans="1:20" x14ac:dyDescent="0.3">
      <c r="O251" s="419" t="str">
        <f>O209</f>
        <v>NIP. 19691012 200003 1 002</v>
      </c>
      <c r="P251" s="419"/>
      <c r="Q251" s="419"/>
      <c r="R251" s="419"/>
      <c r="S251" s="419"/>
      <c r="T251" s="419"/>
    </row>
    <row r="252" spans="1:20" x14ac:dyDescent="0.3">
      <c r="A252" s="16" t="s">
        <v>96</v>
      </c>
    </row>
    <row r="253" spans="1:20" x14ac:dyDescent="0.3">
      <c r="L253" s="17"/>
    </row>
    <row r="254" spans="1:20" x14ac:dyDescent="0.3">
      <c r="A254" s="441" t="s">
        <v>93</v>
      </c>
      <c r="B254" s="460"/>
      <c r="C254" s="460"/>
      <c r="D254" s="460"/>
      <c r="E254" s="460"/>
      <c r="F254" s="460"/>
      <c r="G254" s="460"/>
      <c r="H254" s="460"/>
      <c r="I254" s="460"/>
      <c r="J254" s="460"/>
      <c r="K254" s="460"/>
      <c r="L254" s="460"/>
      <c r="M254" s="460"/>
      <c r="N254" s="460"/>
      <c r="O254" s="460"/>
      <c r="P254" s="460"/>
      <c r="Q254" s="460"/>
      <c r="R254" s="460"/>
      <c r="S254" s="460"/>
      <c r="T254" s="447"/>
    </row>
    <row r="255" spans="1:20" x14ac:dyDescent="0.3">
      <c r="A255" s="444" t="s">
        <v>4</v>
      </c>
      <c r="B255" s="461"/>
      <c r="C255" s="461"/>
      <c r="D255" s="461"/>
      <c r="E255" s="461"/>
      <c r="F255" s="461"/>
      <c r="G255" s="461"/>
      <c r="H255" s="461"/>
      <c r="I255" s="461"/>
      <c r="J255" s="461"/>
      <c r="K255" s="461"/>
      <c r="L255" s="461"/>
      <c r="M255" s="461"/>
      <c r="N255" s="461"/>
      <c r="O255" s="461"/>
      <c r="P255" s="461"/>
      <c r="Q255" s="461"/>
      <c r="R255" s="461"/>
      <c r="S255" s="461"/>
      <c r="T255" s="445"/>
    </row>
    <row r="256" spans="1:20" x14ac:dyDescent="0.3">
      <c r="N256" s="18"/>
    </row>
    <row r="257" spans="1:20" x14ac:dyDescent="0.3">
      <c r="A257" s="19" t="s">
        <v>5</v>
      </c>
      <c r="B257" s="19"/>
      <c r="C257" s="19" t="s">
        <v>80</v>
      </c>
      <c r="D257" s="19"/>
      <c r="L257" s="20"/>
      <c r="N257" s="20"/>
      <c r="Q257" s="16" t="s">
        <v>42</v>
      </c>
      <c r="S257" s="16" t="str">
        <f>S216</f>
        <v>: 2023</v>
      </c>
    </row>
    <row r="258" spans="1:20" x14ac:dyDescent="0.3">
      <c r="A258" s="16" t="s">
        <v>9</v>
      </c>
      <c r="C258" s="16" t="str">
        <f>C217</f>
        <v>: CURUP UTARA</v>
      </c>
      <c r="Q258" s="16" t="s">
        <v>43</v>
      </c>
      <c r="S258" s="16" t="s">
        <v>45</v>
      </c>
    </row>
    <row r="259" spans="1:20" x14ac:dyDescent="0.3">
      <c r="A259" s="16" t="s">
        <v>6</v>
      </c>
      <c r="C259" s="16" t="s">
        <v>99</v>
      </c>
      <c r="Q259" s="16" t="s">
        <v>44</v>
      </c>
      <c r="S259" s="16" t="str">
        <f>S218</f>
        <v>: IV ( Empat )</v>
      </c>
    </row>
    <row r="260" spans="1:20" x14ac:dyDescent="0.3">
      <c r="A260" s="16" t="s">
        <v>7</v>
      </c>
      <c r="C260" s="16" t="s">
        <v>41</v>
      </c>
    </row>
    <row r="262" spans="1:20" x14ac:dyDescent="0.3">
      <c r="A262" s="462" t="s">
        <v>8</v>
      </c>
      <c r="B262" s="424" t="s">
        <v>91</v>
      </c>
      <c r="C262" s="22" t="s">
        <v>10</v>
      </c>
      <c r="D262" s="433" t="s">
        <v>15</v>
      </c>
      <c r="E262" s="422"/>
      <c r="F262" s="422"/>
      <c r="G262" s="422"/>
      <c r="H262" s="422"/>
      <c r="I262" s="422"/>
      <c r="J262" s="422"/>
      <c r="K262" s="423"/>
      <c r="L262" s="431" t="s">
        <v>28</v>
      </c>
      <c r="M262" s="432"/>
      <c r="N262" s="431" t="s">
        <v>28</v>
      </c>
      <c r="O262" s="432"/>
      <c r="P262" s="23"/>
      <c r="Q262" s="387"/>
      <c r="R262" s="421" t="s">
        <v>35</v>
      </c>
      <c r="S262" s="427"/>
      <c r="T262" s="424" t="s">
        <v>39</v>
      </c>
    </row>
    <row r="263" spans="1:20" x14ac:dyDescent="0.3">
      <c r="A263" s="463"/>
      <c r="B263" s="425"/>
      <c r="C263" s="24" t="s">
        <v>11</v>
      </c>
      <c r="D263" s="421" t="s">
        <v>16</v>
      </c>
      <c r="E263" s="422"/>
      <c r="F263" s="422"/>
      <c r="G263" s="423"/>
      <c r="H263" s="433" t="s">
        <v>23</v>
      </c>
      <c r="I263" s="422"/>
      <c r="J263" s="422"/>
      <c r="K263" s="423"/>
      <c r="L263" s="434" t="s">
        <v>29</v>
      </c>
      <c r="M263" s="435"/>
      <c r="N263" s="434" t="s">
        <v>29</v>
      </c>
      <c r="O263" s="435"/>
      <c r="P263" s="25"/>
      <c r="Q263" s="26" t="s">
        <v>416</v>
      </c>
      <c r="R263" s="429" t="s">
        <v>36</v>
      </c>
      <c r="S263" s="430"/>
      <c r="T263" s="425"/>
    </row>
    <row r="264" spans="1:20" x14ac:dyDescent="0.3">
      <c r="A264" s="463"/>
      <c r="B264" s="425"/>
      <c r="C264" s="26" t="s">
        <v>12</v>
      </c>
      <c r="D264" s="23"/>
      <c r="E264" s="27"/>
      <c r="F264" s="23"/>
      <c r="G264" s="23"/>
      <c r="H264" s="23"/>
      <c r="I264" s="23"/>
      <c r="J264" s="23"/>
      <c r="K264" s="23"/>
      <c r="L264" s="421" t="s">
        <v>30</v>
      </c>
      <c r="M264" s="427"/>
      <c r="N264" s="421" t="s">
        <v>30</v>
      </c>
      <c r="O264" s="427"/>
      <c r="P264" s="24" t="s">
        <v>34</v>
      </c>
      <c r="Q264" s="24" t="s">
        <v>417</v>
      </c>
      <c r="R264" s="22"/>
      <c r="S264" s="22"/>
      <c r="T264" s="425"/>
    </row>
    <row r="265" spans="1:20" x14ac:dyDescent="0.3">
      <c r="A265" s="463"/>
      <c r="B265" s="425"/>
      <c r="C265" s="26" t="s">
        <v>13</v>
      </c>
      <c r="D265" s="24" t="s">
        <v>17</v>
      </c>
      <c r="E265" s="28" t="s">
        <v>17</v>
      </c>
      <c r="F265" s="24" t="s">
        <v>20</v>
      </c>
      <c r="G265" s="24" t="s">
        <v>22</v>
      </c>
      <c r="H265" s="24" t="s">
        <v>24</v>
      </c>
      <c r="I265" s="24" t="s">
        <v>25</v>
      </c>
      <c r="J265" s="24" t="s">
        <v>26</v>
      </c>
      <c r="K265" s="24" t="s">
        <v>22</v>
      </c>
      <c r="L265" s="429" t="s">
        <v>14</v>
      </c>
      <c r="M265" s="430"/>
      <c r="N265" s="429" t="s">
        <v>33</v>
      </c>
      <c r="O265" s="430"/>
      <c r="P265" s="24" t="s">
        <v>28</v>
      </c>
      <c r="Q265" s="24" t="s">
        <v>418</v>
      </c>
      <c r="R265" s="24" t="s">
        <v>37</v>
      </c>
      <c r="S265" s="24" t="s">
        <v>38</v>
      </c>
      <c r="T265" s="425"/>
    </row>
    <row r="266" spans="1:20" x14ac:dyDescent="0.3">
      <c r="A266" s="463"/>
      <c r="B266" s="425"/>
      <c r="C266" s="26" t="s">
        <v>14</v>
      </c>
      <c r="D266" s="24" t="s">
        <v>18</v>
      </c>
      <c r="E266" s="28" t="s">
        <v>19</v>
      </c>
      <c r="F266" s="24" t="s">
        <v>21</v>
      </c>
      <c r="G266" s="24"/>
      <c r="H266" s="24"/>
      <c r="I266" s="24"/>
      <c r="J266" s="24" t="s">
        <v>27</v>
      </c>
      <c r="K266" s="24"/>
      <c r="L266" s="22" t="s">
        <v>22</v>
      </c>
      <c r="M266" s="22" t="s">
        <v>31</v>
      </c>
      <c r="N266" s="22" t="s">
        <v>22</v>
      </c>
      <c r="O266" s="22" t="s">
        <v>31</v>
      </c>
      <c r="P266" s="25"/>
      <c r="Q266" s="25"/>
      <c r="R266" s="25"/>
      <c r="S266" s="25"/>
      <c r="T266" s="425"/>
    </row>
    <row r="267" spans="1:20" x14ac:dyDescent="0.3">
      <c r="A267" s="464"/>
      <c r="B267" s="426"/>
      <c r="C267" s="29"/>
      <c r="D267" s="30"/>
      <c r="E267" s="31"/>
      <c r="F267" s="30"/>
      <c r="G267" s="30"/>
      <c r="H267" s="30"/>
      <c r="I267" s="30"/>
      <c r="J267" s="30"/>
      <c r="K267" s="30"/>
      <c r="L267" s="95" t="s">
        <v>29</v>
      </c>
      <c r="M267" s="33" t="s">
        <v>32</v>
      </c>
      <c r="N267" s="32" t="s">
        <v>29</v>
      </c>
      <c r="O267" s="33" t="s">
        <v>32</v>
      </c>
      <c r="P267" s="30"/>
      <c r="Q267" s="30"/>
      <c r="R267" s="30"/>
      <c r="S267" s="30"/>
      <c r="T267" s="426"/>
    </row>
    <row r="268" spans="1:20" x14ac:dyDescent="0.3">
      <c r="A268" s="6">
        <v>1</v>
      </c>
      <c r="B268" s="8">
        <v>2</v>
      </c>
      <c r="C268" s="8">
        <v>3</v>
      </c>
      <c r="D268" s="8">
        <v>4</v>
      </c>
      <c r="E268" s="8">
        <v>5</v>
      </c>
      <c r="F268" s="8">
        <v>6</v>
      </c>
      <c r="G268" s="8" t="s">
        <v>0</v>
      </c>
      <c r="H268" s="8">
        <v>8</v>
      </c>
      <c r="I268" s="8">
        <v>9</v>
      </c>
      <c r="J268" s="8">
        <v>10</v>
      </c>
      <c r="K268" s="8" t="s">
        <v>1</v>
      </c>
      <c r="L268" s="8">
        <v>12</v>
      </c>
      <c r="M268" s="8">
        <v>13</v>
      </c>
      <c r="N268" s="8">
        <v>14</v>
      </c>
      <c r="O268" s="8">
        <v>15</v>
      </c>
      <c r="P268" s="8">
        <v>16</v>
      </c>
      <c r="Q268" s="8"/>
      <c r="R268" s="8">
        <v>17</v>
      </c>
      <c r="S268" s="8">
        <v>18</v>
      </c>
      <c r="T268" s="8">
        <v>19</v>
      </c>
    </row>
    <row r="269" spans="1:20" x14ac:dyDescent="0.3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7"/>
      <c r="P269" s="6"/>
      <c r="Q269" s="6"/>
      <c r="R269" s="6"/>
      <c r="S269" s="6"/>
      <c r="T269" s="6"/>
    </row>
    <row r="270" spans="1:20" x14ac:dyDescent="0.3">
      <c r="A270" s="8">
        <v>1</v>
      </c>
      <c r="B270" s="67" t="s">
        <v>160</v>
      </c>
      <c r="C270" s="90">
        <v>0</v>
      </c>
      <c r="D270" s="90">
        <v>0</v>
      </c>
      <c r="E270" s="90">
        <v>0</v>
      </c>
      <c r="F270" s="90">
        <v>0</v>
      </c>
      <c r="G270" s="90">
        <f>C270+E270-F270</f>
        <v>0</v>
      </c>
      <c r="H270" s="90">
        <v>0</v>
      </c>
      <c r="I270" s="91"/>
      <c r="J270" s="90"/>
      <c r="K270" s="94">
        <f>H270+I270+J270</f>
        <v>0</v>
      </c>
      <c r="L270" s="90"/>
      <c r="M270" s="90"/>
      <c r="N270" s="90"/>
      <c r="O270" s="90"/>
      <c r="P270" s="8" t="s">
        <v>67</v>
      </c>
      <c r="Q270" s="8"/>
      <c r="R270" s="90">
        <v>0</v>
      </c>
      <c r="S270" s="6"/>
      <c r="T270" s="6"/>
    </row>
    <row r="271" spans="1:20" x14ac:dyDescent="0.3">
      <c r="A271" s="8">
        <v>2</v>
      </c>
      <c r="B271" s="67" t="s">
        <v>161</v>
      </c>
      <c r="C271" s="90">
        <v>0</v>
      </c>
      <c r="D271" s="90">
        <v>0</v>
      </c>
      <c r="E271" s="90">
        <v>0</v>
      </c>
      <c r="F271" s="90">
        <v>0</v>
      </c>
      <c r="G271" s="90">
        <f t="shared" ref="G271:G283" si="38">C271+E271-F271</f>
        <v>0</v>
      </c>
      <c r="H271" s="90">
        <v>0</v>
      </c>
      <c r="I271" s="91"/>
      <c r="J271" s="90"/>
      <c r="K271" s="94">
        <f t="shared" ref="K271:K283" si="39">H271+I271+J271</f>
        <v>0</v>
      </c>
      <c r="L271" s="90"/>
      <c r="M271" s="90"/>
      <c r="N271" s="90"/>
      <c r="O271" s="90"/>
      <c r="P271" s="8" t="s">
        <v>67</v>
      </c>
      <c r="Q271" s="8"/>
      <c r="R271" s="90">
        <v>0</v>
      </c>
      <c r="S271" s="6"/>
      <c r="T271" s="6"/>
    </row>
    <row r="272" spans="1:20" x14ac:dyDescent="0.3">
      <c r="A272" s="8">
        <v>3</v>
      </c>
      <c r="B272" s="67" t="s">
        <v>162</v>
      </c>
      <c r="C272" s="90">
        <v>1</v>
      </c>
      <c r="D272" s="90">
        <v>0</v>
      </c>
      <c r="E272" s="90">
        <v>0</v>
      </c>
      <c r="F272" s="90">
        <v>0</v>
      </c>
      <c r="G272" s="90">
        <f t="shared" si="38"/>
        <v>1</v>
      </c>
      <c r="H272" s="90">
        <v>1</v>
      </c>
      <c r="I272" s="93"/>
      <c r="J272" s="92"/>
      <c r="K272" s="94">
        <f t="shared" si="39"/>
        <v>1</v>
      </c>
      <c r="L272" s="90"/>
      <c r="M272" s="90"/>
      <c r="N272" s="90"/>
      <c r="O272" s="90"/>
      <c r="P272" s="8" t="s">
        <v>67</v>
      </c>
      <c r="Q272" s="8"/>
      <c r="R272" s="90">
        <v>5</v>
      </c>
      <c r="S272" s="6"/>
      <c r="T272" s="6"/>
    </row>
    <row r="273" spans="1:20" x14ac:dyDescent="0.3">
      <c r="A273" s="8">
        <v>4</v>
      </c>
      <c r="B273" s="67" t="s">
        <v>163</v>
      </c>
      <c r="C273" s="94">
        <v>0.25</v>
      </c>
      <c r="D273" s="90">
        <v>0</v>
      </c>
      <c r="E273" s="94">
        <v>0</v>
      </c>
      <c r="F273" s="90">
        <v>0</v>
      </c>
      <c r="G273" s="94">
        <f t="shared" si="38"/>
        <v>0.25</v>
      </c>
      <c r="H273" s="94">
        <v>0.25</v>
      </c>
      <c r="I273" s="352"/>
      <c r="J273" s="90"/>
      <c r="K273" s="94">
        <f t="shared" si="39"/>
        <v>0.25</v>
      </c>
      <c r="L273" s="90"/>
      <c r="M273" s="90"/>
      <c r="N273" s="90"/>
      <c r="O273" s="90"/>
      <c r="P273" s="8" t="s">
        <v>67</v>
      </c>
      <c r="Q273" s="8"/>
      <c r="R273" s="90">
        <v>2</v>
      </c>
      <c r="S273" s="6"/>
      <c r="T273" s="6"/>
    </row>
    <row r="274" spans="1:20" x14ac:dyDescent="0.3">
      <c r="A274" s="8">
        <v>5</v>
      </c>
      <c r="B274" s="67" t="s">
        <v>164</v>
      </c>
      <c r="C274" s="90">
        <v>1</v>
      </c>
      <c r="D274" s="90">
        <v>0</v>
      </c>
      <c r="E274" s="90">
        <v>0</v>
      </c>
      <c r="F274" s="90">
        <v>0</v>
      </c>
      <c r="G274" s="90">
        <f t="shared" si="38"/>
        <v>1</v>
      </c>
      <c r="H274" s="90">
        <v>1</v>
      </c>
      <c r="I274" s="91"/>
      <c r="J274" s="90"/>
      <c r="K274" s="94">
        <f t="shared" si="39"/>
        <v>1</v>
      </c>
      <c r="L274" s="90"/>
      <c r="M274" s="90"/>
      <c r="N274" s="90"/>
      <c r="O274" s="90"/>
      <c r="P274" s="8" t="s">
        <v>67</v>
      </c>
      <c r="Q274" s="8"/>
      <c r="R274" s="90">
        <v>7</v>
      </c>
      <c r="S274" s="6"/>
      <c r="T274" s="6"/>
    </row>
    <row r="275" spans="1:20" x14ac:dyDescent="0.3">
      <c r="A275" s="8">
        <v>6</v>
      </c>
      <c r="B275" s="67" t="s">
        <v>165</v>
      </c>
      <c r="C275" s="90">
        <v>1</v>
      </c>
      <c r="D275" s="90">
        <v>0</v>
      </c>
      <c r="E275" s="90">
        <v>0</v>
      </c>
      <c r="F275" s="90">
        <v>0</v>
      </c>
      <c r="G275" s="90">
        <f t="shared" si="38"/>
        <v>1</v>
      </c>
      <c r="H275" s="90">
        <v>1</v>
      </c>
      <c r="I275" s="91"/>
      <c r="J275" s="90"/>
      <c r="K275" s="94">
        <f t="shared" si="39"/>
        <v>1</v>
      </c>
      <c r="L275" s="90"/>
      <c r="M275" s="247"/>
      <c r="N275" s="90"/>
      <c r="O275" s="90"/>
      <c r="P275" s="8" t="s">
        <v>67</v>
      </c>
      <c r="Q275" s="8"/>
      <c r="R275" s="68">
        <v>3</v>
      </c>
      <c r="S275" s="6"/>
      <c r="T275" s="6"/>
    </row>
    <row r="276" spans="1:20" x14ac:dyDescent="0.3">
      <c r="A276" s="8">
        <v>7</v>
      </c>
      <c r="B276" s="67" t="s">
        <v>166</v>
      </c>
      <c r="C276" s="92">
        <v>0</v>
      </c>
      <c r="D276" s="90">
        <v>0</v>
      </c>
      <c r="E276" s="92">
        <v>0</v>
      </c>
      <c r="F276" s="90">
        <v>0</v>
      </c>
      <c r="G276" s="90">
        <f t="shared" si="38"/>
        <v>0</v>
      </c>
      <c r="H276" s="92">
        <v>0</v>
      </c>
      <c r="I276" s="91"/>
      <c r="J276" s="90"/>
      <c r="K276" s="94">
        <f t="shared" si="39"/>
        <v>0</v>
      </c>
      <c r="L276" s="90"/>
      <c r="M276" s="247"/>
      <c r="N276" s="90"/>
      <c r="O276" s="90"/>
      <c r="P276" s="8" t="s">
        <v>67</v>
      </c>
      <c r="Q276" s="8"/>
      <c r="R276" s="68">
        <v>0</v>
      </c>
      <c r="S276" s="6"/>
      <c r="T276" s="6"/>
    </row>
    <row r="277" spans="1:20" x14ac:dyDescent="0.3">
      <c r="A277" s="8">
        <v>8</v>
      </c>
      <c r="B277" s="67" t="s">
        <v>167</v>
      </c>
      <c r="C277" s="90">
        <v>0</v>
      </c>
      <c r="D277" s="90">
        <v>0</v>
      </c>
      <c r="E277" s="90">
        <v>0</v>
      </c>
      <c r="F277" s="90">
        <v>0</v>
      </c>
      <c r="G277" s="90">
        <f t="shared" si="38"/>
        <v>0</v>
      </c>
      <c r="H277" s="90">
        <v>0</v>
      </c>
      <c r="I277" s="91"/>
      <c r="J277" s="90"/>
      <c r="K277" s="94">
        <f t="shared" si="39"/>
        <v>0</v>
      </c>
      <c r="L277" s="90"/>
      <c r="M277" s="247"/>
      <c r="N277" s="90"/>
      <c r="O277" s="90"/>
      <c r="P277" s="8" t="s">
        <v>67</v>
      </c>
      <c r="Q277" s="8"/>
      <c r="R277" s="90">
        <v>0</v>
      </c>
      <c r="S277" s="6"/>
      <c r="T277" s="6"/>
    </row>
    <row r="278" spans="1:20" x14ac:dyDescent="0.3">
      <c r="A278" s="8">
        <v>9</v>
      </c>
      <c r="B278" s="67" t="s">
        <v>168</v>
      </c>
      <c r="C278" s="92">
        <v>0.5</v>
      </c>
      <c r="D278" s="90">
        <v>0</v>
      </c>
      <c r="E278" s="92">
        <v>0</v>
      </c>
      <c r="F278" s="90">
        <v>0</v>
      </c>
      <c r="G278" s="92">
        <f t="shared" si="38"/>
        <v>0.5</v>
      </c>
      <c r="H278" s="92">
        <v>0.5</v>
      </c>
      <c r="I278" s="91"/>
      <c r="J278" s="92"/>
      <c r="K278" s="94">
        <f t="shared" si="39"/>
        <v>0.5</v>
      </c>
      <c r="L278" s="90"/>
      <c r="M278" s="247"/>
      <c r="N278" s="90"/>
      <c r="O278" s="90"/>
      <c r="P278" s="8" t="s">
        <v>67</v>
      </c>
      <c r="Q278" s="8"/>
      <c r="R278" s="90">
        <v>1</v>
      </c>
      <c r="S278" s="6"/>
      <c r="T278" s="6"/>
    </row>
    <row r="279" spans="1:20" x14ac:dyDescent="0.3">
      <c r="A279" s="8">
        <v>10</v>
      </c>
      <c r="B279" s="67" t="s">
        <v>169</v>
      </c>
      <c r="C279" s="94">
        <v>0.5</v>
      </c>
      <c r="D279" s="90">
        <v>0</v>
      </c>
      <c r="E279" s="94">
        <v>0</v>
      </c>
      <c r="F279" s="90">
        <v>0</v>
      </c>
      <c r="G279" s="92">
        <f t="shared" si="38"/>
        <v>0.5</v>
      </c>
      <c r="H279" s="94">
        <v>0.5</v>
      </c>
      <c r="I279" s="352"/>
      <c r="J279" s="92"/>
      <c r="K279" s="94">
        <f t="shared" si="39"/>
        <v>0.5</v>
      </c>
      <c r="L279" s="90"/>
      <c r="M279" s="247"/>
      <c r="N279" s="90"/>
      <c r="O279" s="90"/>
      <c r="P279" s="8" t="s">
        <v>67</v>
      </c>
      <c r="Q279" s="8"/>
      <c r="R279" s="68">
        <v>2</v>
      </c>
      <c r="S279" s="6"/>
      <c r="T279" s="6"/>
    </row>
    <row r="280" spans="1:20" x14ac:dyDescent="0.3">
      <c r="A280" s="8">
        <v>11</v>
      </c>
      <c r="B280" s="67" t="s">
        <v>170</v>
      </c>
      <c r="C280" s="94">
        <v>0.25</v>
      </c>
      <c r="D280" s="90">
        <v>0</v>
      </c>
      <c r="E280" s="94">
        <v>0</v>
      </c>
      <c r="F280" s="90">
        <v>0</v>
      </c>
      <c r="G280" s="94">
        <f t="shared" si="38"/>
        <v>0.25</v>
      </c>
      <c r="H280" s="94">
        <v>0.25</v>
      </c>
      <c r="I280" s="352"/>
      <c r="J280" s="90"/>
      <c r="K280" s="94">
        <f t="shared" si="39"/>
        <v>0.25</v>
      </c>
      <c r="L280" s="90"/>
      <c r="M280" s="247"/>
      <c r="N280" s="90"/>
      <c r="O280" s="90"/>
      <c r="P280" s="8" t="s">
        <v>67</v>
      </c>
      <c r="Q280" s="8"/>
      <c r="R280" s="90">
        <v>3</v>
      </c>
      <c r="S280" s="6"/>
      <c r="T280" s="6"/>
    </row>
    <row r="281" spans="1:20" x14ac:dyDescent="0.3">
      <c r="A281" s="8">
        <v>12</v>
      </c>
      <c r="B281" s="67" t="s">
        <v>171</v>
      </c>
      <c r="C281" s="94">
        <v>0.5</v>
      </c>
      <c r="D281" s="90">
        <v>0</v>
      </c>
      <c r="E281" s="94">
        <v>0</v>
      </c>
      <c r="F281" s="90">
        <v>0</v>
      </c>
      <c r="G281" s="92">
        <f t="shared" si="38"/>
        <v>0.5</v>
      </c>
      <c r="H281" s="94">
        <v>0.5</v>
      </c>
      <c r="I281" s="93"/>
      <c r="J281" s="90"/>
      <c r="K281" s="94">
        <f t="shared" si="39"/>
        <v>0.5</v>
      </c>
      <c r="L281" s="90"/>
      <c r="M281" s="247"/>
      <c r="N281" s="90"/>
      <c r="O281" s="90"/>
      <c r="P281" s="8" t="s">
        <v>67</v>
      </c>
      <c r="Q281" s="8"/>
      <c r="R281" s="90">
        <v>3</v>
      </c>
      <c r="S281" s="6"/>
      <c r="T281" s="6"/>
    </row>
    <row r="282" spans="1:20" x14ac:dyDescent="0.3">
      <c r="A282" s="8">
        <v>13</v>
      </c>
      <c r="B282" s="67" t="s">
        <v>172</v>
      </c>
      <c r="C282" s="90">
        <v>0.5</v>
      </c>
      <c r="D282" s="90">
        <v>0</v>
      </c>
      <c r="E282" s="90">
        <v>0</v>
      </c>
      <c r="F282" s="90">
        <v>0</v>
      </c>
      <c r="G282" s="90">
        <f t="shared" si="38"/>
        <v>0.5</v>
      </c>
      <c r="H282" s="90">
        <v>0.5</v>
      </c>
      <c r="I282" s="93"/>
      <c r="J282" s="92"/>
      <c r="K282" s="94">
        <f t="shared" si="39"/>
        <v>0.5</v>
      </c>
      <c r="L282" s="90"/>
      <c r="M282" s="247"/>
      <c r="N282" s="90"/>
      <c r="O282" s="90"/>
      <c r="P282" s="8" t="s">
        <v>67</v>
      </c>
      <c r="Q282" s="8"/>
      <c r="R282" s="90">
        <v>2</v>
      </c>
      <c r="S282" s="6"/>
      <c r="T282" s="6"/>
    </row>
    <row r="283" spans="1:20" x14ac:dyDescent="0.3">
      <c r="A283" s="8">
        <v>14</v>
      </c>
      <c r="B283" s="67" t="s">
        <v>173</v>
      </c>
      <c r="C283" s="92">
        <v>0.5</v>
      </c>
      <c r="D283" s="90">
        <v>0</v>
      </c>
      <c r="E283" s="92">
        <v>0</v>
      </c>
      <c r="F283" s="90">
        <v>0</v>
      </c>
      <c r="G283" s="92">
        <f t="shared" si="38"/>
        <v>0.5</v>
      </c>
      <c r="H283" s="92">
        <v>0.5</v>
      </c>
      <c r="I283" s="93"/>
      <c r="J283" s="92"/>
      <c r="K283" s="94">
        <f t="shared" si="39"/>
        <v>0.5</v>
      </c>
      <c r="L283" s="90"/>
      <c r="M283" s="247"/>
      <c r="N283" s="90"/>
      <c r="O283" s="90"/>
      <c r="P283" s="8" t="s">
        <v>67</v>
      </c>
      <c r="Q283" s="8"/>
      <c r="R283" s="68">
        <v>2</v>
      </c>
      <c r="S283" s="6"/>
      <c r="T283" s="6"/>
    </row>
    <row r="284" spans="1:20" x14ac:dyDescent="0.3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90"/>
      <c r="O284" s="90"/>
      <c r="P284" s="6"/>
      <c r="Q284" s="6"/>
      <c r="R284" s="6"/>
      <c r="S284" s="6"/>
      <c r="T284" s="6"/>
    </row>
    <row r="285" spans="1:20" x14ac:dyDescent="0.3">
      <c r="A285" s="6"/>
      <c r="B285" s="41" t="s">
        <v>3</v>
      </c>
      <c r="C285" s="3">
        <f>SUM(C270:C284)</f>
        <v>6</v>
      </c>
      <c r="D285" s="3">
        <f t="shared" ref="D285:J285" si="40">SUM(D270:D284)</f>
        <v>0</v>
      </c>
      <c r="E285" s="3">
        <f t="shared" si="40"/>
        <v>0</v>
      </c>
      <c r="F285" s="3">
        <f t="shared" si="40"/>
        <v>0</v>
      </c>
      <c r="G285" s="3">
        <f>SUM(G270:G284)</f>
        <v>6</v>
      </c>
      <c r="H285" s="3">
        <f t="shared" si="40"/>
        <v>6</v>
      </c>
      <c r="I285" s="64">
        <f t="shared" si="40"/>
        <v>0</v>
      </c>
      <c r="J285" s="3">
        <f t="shared" si="40"/>
        <v>0</v>
      </c>
      <c r="K285" s="3">
        <f>SUM(K270:K284)</f>
        <v>6</v>
      </c>
      <c r="L285" s="90">
        <f>SUM(L275:L284)</f>
        <v>0</v>
      </c>
      <c r="M285" s="7">
        <f>SUM(M270:M283)/4</f>
        <v>0</v>
      </c>
      <c r="N285" s="90">
        <f>SUM(N270:N283)</f>
        <v>0</v>
      </c>
      <c r="O285" s="90">
        <f>SUM(O270:O283)/14</f>
        <v>0</v>
      </c>
      <c r="P285" s="8" t="s">
        <v>67</v>
      </c>
      <c r="Q285" s="8"/>
      <c r="R285" s="3">
        <f>SUM(R270:R284)</f>
        <v>30</v>
      </c>
      <c r="S285" s="63"/>
      <c r="T285" s="6"/>
    </row>
    <row r="287" spans="1:20" x14ac:dyDescent="0.3">
      <c r="A287" s="16" t="s">
        <v>46</v>
      </c>
      <c r="O287" s="419" t="str">
        <f>O246</f>
        <v>Curup Utara, 31 Desember 2023</v>
      </c>
      <c r="P287" s="419"/>
      <c r="Q287" s="419"/>
      <c r="R287" s="419"/>
      <c r="S287" s="419"/>
      <c r="T287" s="419"/>
    </row>
    <row r="288" spans="1:20" x14ac:dyDescent="0.3">
      <c r="O288" s="419" t="s">
        <v>2</v>
      </c>
      <c r="P288" s="419"/>
      <c r="Q288" s="419"/>
      <c r="R288" s="419"/>
      <c r="S288" s="419"/>
      <c r="T288" s="419"/>
    </row>
    <row r="289" spans="1:20" x14ac:dyDescent="0.3">
      <c r="B289" s="16" t="s">
        <v>383</v>
      </c>
    </row>
    <row r="290" spans="1:20" x14ac:dyDescent="0.3">
      <c r="B290" s="368" t="s">
        <v>384</v>
      </c>
    </row>
    <row r="291" spans="1:20" x14ac:dyDescent="0.3">
      <c r="O291" s="428" t="str">
        <f>O250</f>
        <v>JUFRIZAL, SP</v>
      </c>
      <c r="P291" s="428"/>
      <c r="Q291" s="428"/>
      <c r="R291" s="428"/>
      <c r="S291" s="428"/>
      <c r="T291" s="428"/>
    </row>
    <row r="292" spans="1:20" x14ac:dyDescent="0.3">
      <c r="O292" s="419" t="str">
        <f>O251</f>
        <v>NIP. 19691012 200003 1 002</v>
      </c>
      <c r="P292" s="419"/>
      <c r="Q292" s="419"/>
      <c r="R292" s="419"/>
      <c r="S292" s="419"/>
      <c r="T292" s="419"/>
    </row>
    <row r="294" spans="1:20" x14ac:dyDescent="0.3">
      <c r="A294" s="16" t="s">
        <v>96</v>
      </c>
    </row>
    <row r="295" spans="1:20" x14ac:dyDescent="0.3">
      <c r="L295" s="17"/>
    </row>
    <row r="296" spans="1:20" x14ac:dyDescent="0.3">
      <c r="A296" s="441" t="s">
        <v>93</v>
      </c>
      <c r="B296" s="460"/>
      <c r="C296" s="460"/>
      <c r="D296" s="460"/>
      <c r="E296" s="460"/>
      <c r="F296" s="460"/>
      <c r="G296" s="460"/>
      <c r="H296" s="460"/>
      <c r="I296" s="460"/>
      <c r="J296" s="460"/>
      <c r="K296" s="460"/>
      <c r="L296" s="460"/>
      <c r="M296" s="460"/>
      <c r="N296" s="460"/>
      <c r="O296" s="460"/>
      <c r="P296" s="460"/>
      <c r="Q296" s="460"/>
      <c r="R296" s="460"/>
      <c r="S296" s="460"/>
      <c r="T296" s="447"/>
    </row>
    <row r="297" spans="1:20" x14ac:dyDescent="0.3">
      <c r="A297" s="444" t="s">
        <v>4</v>
      </c>
      <c r="B297" s="461"/>
      <c r="C297" s="461"/>
      <c r="D297" s="461"/>
      <c r="E297" s="461"/>
      <c r="F297" s="461"/>
      <c r="G297" s="461"/>
      <c r="H297" s="461"/>
      <c r="I297" s="461"/>
      <c r="J297" s="461"/>
      <c r="K297" s="461"/>
      <c r="L297" s="461"/>
      <c r="M297" s="461"/>
      <c r="N297" s="461"/>
      <c r="O297" s="461"/>
      <c r="P297" s="461"/>
      <c r="Q297" s="461"/>
      <c r="R297" s="461"/>
      <c r="S297" s="461"/>
      <c r="T297" s="445"/>
    </row>
    <row r="298" spans="1:20" x14ac:dyDescent="0.3">
      <c r="N298" s="18"/>
    </row>
    <row r="299" spans="1:20" x14ac:dyDescent="0.3">
      <c r="A299" s="19" t="s">
        <v>5</v>
      </c>
      <c r="B299" s="19"/>
      <c r="C299" s="19" t="s">
        <v>82</v>
      </c>
      <c r="D299" s="19"/>
      <c r="L299" s="20"/>
      <c r="N299" s="20"/>
      <c r="Q299" s="16" t="s">
        <v>42</v>
      </c>
      <c r="S299" s="16" t="str">
        <f>S257</f>
        <v>: 2023</v>
      </c>
    </row>
    <row r="300" spans="1:20" x14ac:dyDescent="0.3">
      <c r="A300" s="16" t="s">
        <v>9</v>
      </c>
      <c r="C300" s="16" t="str">
        <f>C258</f>
        <v>: CURUP UTARA</v>
      </c>
      <c r="Q300" s="16" t="s">
        <v>43</v>
      </c>
      <c r="S300" s="16" t="s">
        <v>45</v>
      </c>
    </row>
    <row r="301" spans="1:20" x14ac:dyDescent="0.3">
      <c r="A301" s="16" t="s">
        <v>6</v>
      </c>
      <c r="C301" s="16" t="s">
        <v>99</v>
      </c>
      <c r="Q301" s="16" t="s">
        <v>44</v>
      </c>
      <c r="S301" s="16" t="str">
        <f>S259</f>
        <v>: IV ( Empat )</v>
      </c>
    </row>
    <row r="302" spans="1:20" x14ac:dyDescent="0.3">
      <c r="A302" s="16" t="s">
        <v>7</v>
      </c>
      <c r="C302" s="16" t="s">
        <v>41</v>
      </c>
    </row>
    <row r="304" spans="1:20" x14ac:dyDescent="0.3">
      <c r="A304" s="462" t="s">
        <v>8</v>
      </c>
      <c r="B304" s="424" t="s">
        <v>91</v>
      </c>
      <c r="C304" s="22" t="s">
        <v>10</v>
      </c>
      <c r="D304" s="433" t="s">
        <v>15</v>
      </c>
      <c r="E304" s="422"/>
      <c r="F304" s="422"/>
      <c r="G304" s="422"/>
      <c r="H304" s="422"/>
      <c r="I304" s="422"/>
      <c r="J304" s="422"/>
      <c r="K304" s="423"/>
      <c r="L304" s="431" t="s">
        <v>28</v>
      </c>
      <c r="M304" s="432"/>
      <c r="N304" s="431" t="s">
        <v>28</v>
      </c>
      <c r="O304" s="432"/>
      <c r="P304" s="23"/>
      <c r="Q304" s="387"/>
      <c r="R304" s="421" t="s">
        <v>35</v>
      </c>
      <c r="S304" s="427"/>
      <c r="T304" s="424" t="s">
        <v>39</v>
      </c>
    </row>
    <row r="305" spans="1:20" x14ac:dyDescent="0.3">
      <c r="A305" s="463"/>
      <c r="B305" s="425"/>
      <c r="C305" s="24" t="s">
        <v>11</v>
      </c>
      <c r="D305" s="421" t="s">
        <v>16</v>
      </c>
      <c r="E305" s="422"/>
      <c r="F305" s="422"/>
      <c r="G305" s="423"/>
      <c r="H305" s="433" t="s">
        <v>23</v>
      </c>
      <c r="I305" s="422"/>
      <c r="J305" s="422"/>
      <c r="K305" s="423"/>
      <c r="L305" s="434" t="s">
        <v>29</v>
      </c>
      <c r="M305" s="435"/>
      <c r="N305" s="434" t="s">
        <v>29</v>
      </c>
      <c r="O305" s="435"/>
      <c r="P305" s="25"/>
      <c r="Q305" s="26" t="s">
        <v>416</v>
      </c>
      <c r="R305" s="429" t="s">
        <v>36</v>
      </c>
      <c r="S305" s="430"/>
      <c r="T305" s="425"/>
    </row>
    <row r="306" spans="1:20" x14ac:dyDescent="0.3">
      <c r="A306" s="463"/>
      <c r="B306" s="425"/>
      <c r="C306" s="26" t="s">
        <v>12</v>
      </c>
      <c r="D306" s="23"/>
      <c r="E306" s="27"/>
      <c r="F306" s="23"/>
      <c r="G306" s="23"/>
      <c r="H306" s="23"/>
      <c r="I306" s="23"/>
      <c r="J306" s="23"/>
      <c r="K306" s="23"/>
      <c r="L306" s="421" t="s">
        <v>30</v>
      </c>
      <c r="M306" s="427"/>
      <c r="N306" s="421" t="s">
        <v>30</v>
      </c>
      <c r="O306" s="427"/>
      <c r="P306" s="24" t="s">
        <v>34</v>
      </c>
      <c r="Q306" s="24" t="s">
        <v>417</v>
      </c>
      <c r="R306" s="22"/>
      <c r="S306" s="22"/>
      <c r="T306" s="425"/>
    </row>
    <row r="307" spans="1:20" x14ac:dyDescent="0.3">
      <c r="A307" s="463"/>
      <c r="B307" s="425"/>
      <c r="C307" s="26" t="s">
        <v>13</v>
      </c>
      <c r="D307" s="24" t="s">
        <v>17</v>
      </c>
      <c r="E307" s="28" t="s">
        <v>17</v>
      </c>
      <c r="F307" s="24" t="s">
        <v>20</v>
      </c>
      <c r="G307" s="24" t="s">
        <v>22</v>
      </c>
      <c r="H307" s="24" t="s">
        <v>24</v>
      </c>
      <c r="I307" s="24" t="s">
        <v>25</v>
      </c>
      <c r="J307" s="24" t="s">
        <v>26</v>
      </c>
      <c r="K307" s="24" t="s">
        <v>22</v>
      </c>
      <c r="L307" s="429" t="s">
        <v>14</v>
      </c>
      <c r="M307" s="430"/>
      <c r="N307" s="429" t="s">
        <v>33</v>
      </c>
      <c r="O307" s="430"/>
      <c r="P307" s="24" t="s">
        <v>28</v>
      </c>
      <c r="Q307" s="24" t="s">
        <v>418</v>
      </c>
      <c r="R307" s="24" t="s">
        <v>37</v>
      </c>
      <c r="S307" s="24" t="s">
        <v>38</v>
      </c>
      <c r="T307" s="425"/>
    </row>
    <row r="308" spans="1:20" x14ac:dyDescent="0.3">
      <c r="A308" s="463"/>
      <c r="B308" s="425"/>
      <c r="C308" s="26" t="s">
        <v>14</v>
      </c>
      <c r="D308" s="24" t="s">
        <v>18</v>
      </c>
      <c r="E308" s="28" t="s">
        <v>19</v>
      </c>
      <c r="F308" s="24" t="s">
        <v>21</v>
      </c>
      <c r="G308" s="24"/>
      <c r="H308" s="24"/>
      <c r="I308" s="24"/>
      <c r="J308" s="24" t="s">
        <v>27</v>
      </c>
      <c r="K308" s="24"/>
      <c r="L308" s="22" t="s">
        <v>22</v>
      </c>
      <c r="M308" s="22" t="s">
        <v>31</v>
      </c>
      <c r="N308" s="22" t="s">
        <v>22</v>
      </c>
      <c r="O308" s="22" t="s">
        <v>31</v>
      </c>
      <c r="P308" s="25"/>
      <c r="Q308" s="25"/>
      <c r="R308" s="25"/>
      <c r="S308" s="25"/>
      <c r="T308" s="425"/>
    </row>
    <row r="309" spans="1:20" x14ac:dyDescent="0.3">
      <c r="A309" s="464"/>
      <c r="B309" s="426"/>
      <c r="C309" s="29"/>
      <c r="D309" s="30"/>
      <c r="E309" s="31"/>
      <c r="F309" s="30"/>
      <c r="G309" s="30"/>
      <c r="H309" s="30"/>
      <c r="I309" s="30"/>
      <c r="J309" s="30"/>
      <c r="K309" s="30"/>
      <c r="L309" s="95" t="s">
        <v>29</v>
      </c>
      <c r="M309" s="33" t="s">
        <v>32</v>
      </c>
      <c r="N309" s="32" t="s">
        <v>29</v>
      </c>
      <c r="O309" s="33" t="s">
        <v>32</v>
      </c>
      <c r="P309" s="30"/>
      <c r="Q309" s="30"/>
      <c r="R309" s="30"/>
      <c r="S309" s="30"/>
      <c r="T309" s="426"/>
    </row>
    <row r="310" spans="1:20" x14ac:dyDescent="0.3">
      <c r="A310" s="6">
        <v>1</v>
      </c>
      <c r="B310" s="8">
        <v>2</v>
      </c>
      <c r="C310" s="8">
        <v>3</v>
      </c>
      <c r="D310" s="8">
        <v>4</v>
      </c>
      <c r="E310" s="8">
        <v>5</v>
      </c>
      <c r="F310" s="8">
        <v>6</v>
      </c>
      <c r="G310" s="8" t="s">
        <v>0</v>
      </c>
      <c r="H310" s="8">
        <v>8</v>
      </c>
      <c r="I310" s="8">
        <v>9</v>
      </c>
      <c r="J310" s="8">
        <v>10</v>
      </c>
      <c r="K310" s="8" t="s">
        <v>1</v>
      </c>
      <c r="L310" s="8">
        <v>12</v>
      </c>
      <c r="M310" s="8">
        <v>13</v>
      </c>
      <c r="N310" s="8">
        <v>14</v>
      </c>
      <c r="O310" s="8">
        <v>15</v>
      </c>
      <c r="P310" s="8">
        <v>16</v>
      </c>
      <c r="Q310" s="8"/>
      <c r="R310" s="8">
        <v>17</v>
      </c>
      <c r="S310" s="8">
        <v>18</v>
      </c>
      <c r="T310" s="8">
        <v>19</v>
      </c>
    </row>
    <row r="311" spans="1:20" x14ac:dyDescent="0.3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7"/>
      <c r="P311" s="6"/>
      <c r="Q311" s="6"/>
      <c r="R311" s="6"/>
      <c r="S311" s="6"/>
      <c r="T311" s="6"/>
    </row>
    <row r="312" spans="1:20" x14ac:dyDescent="0.3">
      <c r="A312" s="8">
        <v>1</v>
      </c>
      <c r="B312" s="67" t="s">
        <v>160</v>
      </c>
      <c r="C312" s="90">
        <v>0</v>
      </c>
      <c r="D312" s="90">
        <v>0</v>
      </c>
      <c r="E312" s="90">
        <v>0</v>
      </c>
      <c r="F312" s="90">
        <v>0</v>
      </c>
      <c r="G312" s="90">
        <f>C312+E312-F312</f>
        <v>0</v>
      </c>
      <c r="H312" s="90">
        <v>0</v>
      </c>
      <c r="I312" s="91">
        <v>0</v>
      </c>
      <c r="J312" s="90">
        <v>0</v>
      </c>
      <c r="K312" s="94">
        <f>H312+I312+J312</f>
        <v>0</v>
      </c>
      <c r="L312" s="90"/>
      <c r="M312" s="90"/>
      <c r="N312" s="90">
        <f>I312*O312</f>
        <v>0</v>
      </c>
      <c r="O312" s="90">
        <v>0</v>
      </c>
      <c r="P312" s="8" t="s">
        <v>69</v>
      </c>
      <c r="Q312" s="8"/>
      <c r="R312" s="90">
        <v>0</v>
      </c>
      <c r="S312" s="6"/>
      <c r="T312" s="6"/>
    </row>
    <row r="313" spans="1:20" x14ac:dyDescent="0.3">
      <c r="A313" s="8">
        <v>2</v>
      </c>
      <c r="B313" s="67" t="s">
        <v>161</v>
      </c>
      <c r="C313" s="90">
        <v>0</v>
      </c>
      <c r="D313" s="90">
        <v>0</v>
      </c>
      <c r="E313" s="90">
        <v>0</v>
      </c>
      <c r="F313" s="90">
        <v>0</v>
      </c>
      <c r="G313" s="90">
        <f t="shared" ref="G313:G325" si="41">C313+E313-F313</f>
        <v>0</v>
      </c>
      <c r="H313" s="90">
        <v>0</v>
      </c>
      <c r="I313" s="91">
        <v>0</v>
      </c>
      <c r="J313" s="90">
        <v>0</v>
      </c>
      <c r="K313" s="94">
        <f t="shared" ref="K313:K325" si="42">H313+I313+J313</f>
        <v>0</v>
      </c>
      <c r="L313" s="90"/>
      <c r="M313" s="90"/>
      <c r="N313" s="90">
        <f t="shared" ref="N313:N325" si="43">I313*O313</f>
        <v>0</v>
      </c>
      <c r="O313" s="90">
        <v>0</v>
      </c>
      <c r="P313" s="8" t="s">
        <v>69</v>
      </c>
      <c r="Q313" s="8"/>
      <c r="R313" s="90">
        <v>0</v>
      </c>
      <c r="S313" s="6"/>
      <c r="T313" s="6"/>
    </row>
    <row r="314" spans="1:20" x14ac:dyDescent="0.3">
      <c r="A314" s="8">
        <v>3</v>
      </c>
      <c r="B314" s="67" t="s">
        <v>162</v>
      </c>
      <c r="C314" s="90">
        <v>0</v>
      </c>
      <c r="D314" s="90">
        <v>0</v>
      </c>
      <c r="E314" s="90">
        <v>0</v>
      </c>
      <c r="F314" s="90">
        <v>0</v>
      </c>
      <c r="G314" s="90">
        <f t="shared" si="41"/>
        <v>0</v>
      </c>
      <c r="H314" s="90">
        <v>0</v>
      </c>
      <c r="I314" s="93">
        <v>0</v>
      </c>
      <c r="J314" s="92">
        <v>0</v>
      </c>
      <c r="K314" s="94">
        <f t="shared" si="42"/>
        <v>0</v>
      </c>
      <c r="L314" s="90"/>
      <c r="M314" s="90"/>
      <c r="N314" s="90">
        <f t="shared" si="43"/>
        <v>0</v>
      </c>
      <c r="O314" s="90">
        <v>0</v>
      </c>
      <c r="P314" s="8" t="s">
        <v>69</v>
      </c>
      <c r="Q314" s="8"/>
      <c r="R314" s="90">
        <v>0</v>
      </c>
      <c r="S314" s="6"/>
      <c r="T314" s="6"/>
    </row>
    <row r="315" spans="1:20" x14ac:dyDescent="0.3">
      <c r="A315" s="8">
        <v>4</v>
      </c>
      <c r="B315" s="67" t="s">
        <v>163</v>
      </c>
      <c r="C315" s="90">
        <v>0</v>
      </c>
      <c r="D315" s="90">
        <v>0</v>
      </c>
      <c r="E315" s="90">
        <v>0</v>
      </c>
      <c r="F315" s="90">
        <v>0</v>
      </c>
      <c r="G315" s="90">
        <f t="shared" si="41"/>
        <v>0</v>
      </c>
      <c r="H315" s="94">
        <v>0</v>
      </c>
      <c r="I315" s="352">
        <v>0</v>
      </c>
      <c r="J315" s="90">
        <v>0</v>
      </c>
      <c r="K315" s="94">
        <f t="shared" si="42"/>
        <v>0</v>
      </c>
      <c r="L315" s="90"/>
      <c r="M315" s="90"/>
      <c r="N315" s="90">
        <f t="shared" si="43"/>
        <v>0</v>
      </c>
      <c r="O315" s="90">
        <v>0</v>
      </c>
      <c r="P315" s="8" t="s">
        <v>69</v>
      </c>
      <c r="Q315" s="8"/>
      <c r="R315" s="90">
        <v>0</v>
      </c>
      <c r="S315" s="6"/>
      <c r="T315" s="6"/>
    </row>
    <row r="316" spans="1:20" x14ac:dyDescent="0.3">
      <c r="A316" s="8">
        <v>5</v>
      </c>
      <c r="B316" s="67" t="s">
        <v>164</v>
      </c>
      <c r="C316" s="90">
        <v>0</v>
      </c>
      <c r="D316" s="90">
        <v>0</v>
      </c>
      <c r="E316" s="90">
        <v>0</v>
      </c>
      <c r="F316" s="90">
        <v>0</v>
      </c>
      <c r="G316" s="90">
        <f t="shared" si="41"/>
        <v>0</v>
      </c>
      <c r="H316" s="90">
        <v>0</v>
      </c>
      <c r="I316" s="91">
        <v>0</v>
      </c>
      <c r="J316" s="90">
        <v>0</v>
      </c>
      <c r="K316" s="94">
        <f t="shared" si="42"/>
        <v>0</v>
      </c>
      <c r="L316" s="90"/>
      <c r="M316" s="90"/>
      <c r="N316" s="90">
        <f t="shared" si="43"/>
        <v>0</v>
      </c>
      <c r="O316" s="90">
        <v>0</v>
      </c>
      <c r="P316" s="8" t="s">
        <v>69</v>
      </c>
      <c r="Q316" s="8"/>
      <c r="R316" s="90">
        <v>0</v>
      </c>
      <c r="S316" s="6"/>
      <c r="T316" s="6"/>
    </row>
    <row r="317" spans="1:20" x14ac:dyDescent="0.3">
      <c r="A317" s="8">
        <v>6</v>
      </c>
      <c r="B317" s="67" t="s">
        <v>165</v>
      </c>
      <c r="C317" s="90">
        <v>0</v>
      </c>
      <c r="D317" s="90">
        <v>0</v>
      </c>
      <c r="E317" s="90">
        <v>0</v>
      </c>
      <c r="F317" s="90">
        <v>0</v>
      </c>
      <c r="G317" s="90">
        <f t="shared" si="41"/>
        <v>0</v>
      </c>
      <c r="H317" s="90">
        <v>0</v>
      </c>
      <c r="I317" s="91">
        <v>0</v>
      </c>
      <c r="J317" s="90">
        <v>0</v>
      </c>
      <c r="K317" s="94">
        <f t="shared" si="42"/>
        <v>0</v>
      </c>
      <c r="L317" s="90"/>
      <c r="M317" s="247"/>
      <c r="N317" s="90">
        <f t="shared" si="43"/>
        <v>0</v>
      </c>
      <c r="O317" s="90">
        <v>0</v>
      </c>
      <c r="P317" s="8" t="s">
        <v>69</v>
      </c>
      <c r="Q317" s="8"/>
      <c r="R317" s="68">
        <v>0</v>
      </c>
      <c r="S317" s="6"/>
      <c r="T317" s="6"/>
    </row>
    <row r="318" spans="1:20" x14ac:dyDescent="0.3">
      <c r="A318" s="8">
        <v>7</v>
      </c>
      <c r="B318" s="67" t="s">
        <v>166</v>
      </c>
      <c r="C318" s="90">
        <v>0</v>
      </c>
      <c r="D318" s="90">
        <v>0</v>
      </c>
      <c r="E318" s="90">
        <v>0</v>
      </c>
      <c r="F318" s="90">
        <v>0</v>
      </c>
      <c r="G318" s="90">
        <f t="shared" si="41"/>
        <v>0</v>
      </c>
      <c r="H318" s="92">
        <v>0</v>
      </c>
      <c r="I318" s="91">
        <v>0</v>
      </c>
      <c r="J318" s="90">
        <v>0</v>
      </c>
      <c r="K318" s="94">
        <f t="shared" si="42"/>
        <v>0</v>
      </c>
      <c r="L318" s="90"/>
      <c r="M318" s="247"/>
      <c r="N318" s="90">
        <f t="shared" si="43"/>
        <v>0</v>
      </c>
      <c r="O318" s="90">
        <v>0</v>
      </c>
      <c r="P318" s="8" t="s">
        <v>69</v>
      </c>
      <c r="Q318" s="8"/>
      <c r="R318" s="68">
        <v>0</v>
      </c>
      <c r="S318" s="6"/>
      <c r="T318" s="6"/>
    </row>
    <row r="319" spans="1:20" x14ac:dyDescent="0.3">
      <c r="A319" s="8">
        <v>8</v>
      </c>
      <c r="B319" s="67" t="s">
        <v>167</v>
      </c>
      <c r="C319" s="90">
        <v>0</v>
      </c>
      <c r="D319" s="90">
        <v>0</v>
      </c>
      <c r="E319" s="90">
        <v>0</v>
      </c>
      <c r="F319" s="90">
        <v>0</v>
      </c>
      <c r="G319" s="90">
        <f t="shared" si="41"/>
        <v>0</v>
      </c>
      <c r="H319" s="90">
        <v>0</v>
      </c>
      <c r="I319" s="91">
        <v>0</v>
      </c>
      <c r="J319" s="90">
        <v>0</v>
      </c>
      <c r="K319" s="94">
        <f t="shared" si="42"/>
        <v>0</v>
      </c>
      <c r="L319" s="90"/>
      <c r="M319" s="247"/>
      <c r="N319" s="90">
        <f t="shared" si="43"/>
        <v>0</v>
      </c>
      <c r="O319" s="90">
        <v>0</v>
      </c>
      <c r="P319" s="8" t="s">
        <v>69</v>
      </c>
      <c r="Q319" s="8"/>
      <c r="R319" s="90">
        <v>0</v>
      </c>
      <c r="S319" s="6"/>
      <c r="T319" s="6"/>
    </row>
    <row r="320" spans="1:20" x14ac:dyDescent="0.3">
      <c r="A320" s="8">
        <v>9</v>
      </c>
      <c r="B320" s="67" t="s">
        <v>168</v>
      </c>
      <c r="C320" s="92">
        <v>0.5</v>
      </c>
      <c r="D320" s="90">
        <v>0</v>
      </c>
      <c r="E320" s="92">
        <v>0</v>
      </c>
      <c r="F320" s="90">
        <v>0</v>
      </c>
      <c r="G320" s="92">
        <f t="shared" si="41"/>
        <v>0.5</v>
      </c>
      <c r="H320" s="92">
        <v>0.5</v>
      </c>
      <c r="I320" s="91">
        <v>0</v>
      </c>
      <c r="J320" s="92">
        <v>0</v>
      </c>
      <c r="K320" s="92">
        <f t="shared" si="42"/>
        <v>0.5</v>
      </c>
      <c r="L320" s="90"/>
      <c r="M320" s="247"/>
      <c r="N320" s="90">
        <f t="shared" si="43"/>
        <v>0</v>
      </c>
      <c r="O320" s="90">
        <v>0</v>
      </c>
      <c r="P320" s="8" t="s">
        <v>69</v>
      </c>
      <c r="Q320" s="8"/>
      <c r="R320" s="90">
        <v>2</v>
      </c>
      <c r="S320" s="6"/>
      <c r="T320" s="6"/>
    </row>
    <row r="321" spans="1:20" x14ac:dyDescent="0.3">
      <c r="A321" s="8">
        <v>10</v>
      </c>
      <c r="B321" s="67" t="s">
        <v>169</v>
      </c>
      <c r="C321" s="90">
        <v>0</v>
      </c>
      <c r="D321" s="90">
        <v>0</v>
      </c>
      <c r="E321" s="90">
        <v>0</v>
      </c>
      <c r="F321" s="90">
        <v>0</v>
      </c>
      <c r="G321" s="90">
        <f t="shared" si="41"/>
        <v>0</v>
      </c>
      <c r="H321" s="94">
        <v>0</v>
      </c>
      <c r="I321" s="352">
        <v>0</v>
      </c>
      <c r="J321" s="92">
        <v>0</v>
      </c>
      <c r="K321" s="94">
        <f t="shared" si="42"/>
        <v>0</v>
      </c>
      <c r="L321" s="90"/>
      <c r="M321" s="247"/>
      <c r="N321" s="90">
        <f t="shared" si="43"/>
        <v>0</v>
      </c>
      <c r="O321" s="90">
        <v>0</v>
      </c>
      <c r="P321" s="8" t="s">
        <v>69</v>
      </c>
      <c r="Q321" s="8"/>
      <c r="R321" s="68">
        <v>0</v>
      </c>
      <c r="S321" s="6"/>
      <c r="T321" s="6"/>
    </row>
    <row r="322" spans="1:20" x14ac:dyDescent="0.3">
      <c r="A322" s="8">
        <v>11</v>
      </c>
      <c r="B322" s="67" t="s">
        <v>170</v>
      </c>
      <c r="C322" s="90">
        <v>0</v>
      </c>
      <c r="D322" s="90">
        <v>0</v>
      </c>
      <c r="E322" s="90">
        <v>0</v>
      </c>
      <c r="F322" s="90">
        <v>0</v>
      </c>
      <c r="G322" s="90">
        <f t="shared" si="41"/>
        <v>0</v>
      </c>
      <c r="H322" s="94">
        <v>0</v>
      </c>
      <c r="I322" s="352">
        <v>0</v>
      </c>
      <c r="J322" s="90"/>
      <c r="K322" s="94">
        <f t="shared" si="42"/>
        <v>0</v>
      </c>
      <c r="L322" s="90"/>
      <c r="M322" s="247"/>
      <c r="N322" s="90">
        <f t="shared" si="43"/>
        <v>0</v>
      </c>
      <c r="O322" s="90">
        <v>0</v>
      </c>
      <c r="P322" s="8" t="s">
        <v>69</v>
      </c>
      <c r="Q322" s="8"/>
      <c r="R322" s="90">
        <v>0</v>
      </c>
      <c r="S322" s="6"/>
      <c r="T322" s="6"/>
    </row>
    <row r="323" spans="1:20" x14ac:dyDescent="0.3">
      <c r="A323" s="8">
        <v>12</v>
      </c>
      <c r="B323" s="67" t="s">
        <v>171</v>
      </c>
      <c r="C323" s="90">
        <v>0</v>
      </c>
      <c r="D323" s="90">
        <v>0</v>
      </c>
      <c r="E323" s="90">
        <v>0</v>
      </c>
      <c r="F323" s="90">
        <v>0</v>
      </c>
      <c r="G323" s="90">
        <f t="shared" si="41"/>
        <v>0</v>
      </c>
      <c r="H323" s="94">
        <v>0</v>
      </c>
      <c r="I323" s="93">
        <v>0</v>
      </c>
      <c r="J323" s="90">
        <v>0</v>
      </c>
      <c r="K323" s="94">
        <f t="shared" si="42"/>
        <v>0</v>
      </c>
      <c r="L323" s="90"/>
      <c r="M323" s="247"/>
      <c r="N323" s="90">
        <f t="shared" si="43"/>
        <v>0</v>
      </c>
      <c r="O323" s="90">
        <v>0</v>
      </c>
      <c r="P323" s="8" t="s">
        <v>69</v>
      </c>
      <c r="Q323" s="8"/>
      <c r="R323" s="90">
        <v>0</v>
      </c>
      <c r="S323" s="6"/>
      <c r="T323" s="6"/>
    </row>
    <row r="324" spans="1:20" x14ac:dyDescent="0.3">
      <c r="A324" s="8">
        <v>13</v>
      </c>
      <c r="B324" s="67" t="s">
        <v>172</v>
      </c>
      <c r="C324" s="90">
        <v>0</v>
      </c>
      <c r="D324" s="90">
        <v>0</v>
      </c>
      <c r="E324" s="90">
        <v>0</v>
      </c>
      <c r="F324" s="90">
        <v>0</v>
      </c>
      <c r="G324" s="90">
        <f t="shared" si="41"/>
        <v>0</v>
      </c>
      <c r="H324" s="90">
        <v>0</v>
      </c>
      <c r="I324" s="93">
        <v>0</v>
      </c>
      <c r="J324" s="92">
        <v>0</v>
      </c>
      <c r="K324" s="94">
        <f t="shared" si="42"/>
        <v>0</v>
      </c>
      <c r="L324" s="90"/>
      <c r="M324" s="247"/>
      <c r="N324" s="90">
        <f t="shared" si="43"/>
        <v>0</v>
      </c>
      <c r="O324" s="90">
        <v>0</v>
      </c>
      <c r="P324" s="8" t="s">
        <v>69</v>
      </c>
      <c r="Q324" s="8"/>
      <c r="R324" s="90">
        <v>0</v>
      </c>
      <c r="S324" s="6"/>
      <c r="T324" s="6"/>
    </row>
    <row r="325" spans="1:20" x14ac:dyDescent="0.3">
      <c r="A325" s="8">
        <v>14</v>
      </c>
      <c r="B325" s="67" t="s">
        <v>173</v>
      </c>
      <c r="C325" s="90">
        <v>0</v>
      </c>
      <c r="D325" s="90">
        <v>0</v>
      </c>
      <c r="E325" s="90">
        <v>0</v>
      </c>
      <c r="F325" s="90">
        <v>0</v>
      </c>
      <c r="G325" s="90">
        <f t="shared" si="41"/>
        <v>0</v>
      </c>
      <c r="H325" s="92">
        <v>0</v>
      </c>
      <c r="I325" s="93">
        <v>0</v>
      </c>
      <c r="J325" s="92">
        <v>0</v>
      </c>
      <c r="K325" s="94">
        <f t="shared" si="42"/>
        <v>0</v>
      </c>
      <c r="L325" s="90"/>
      <c r="M325" s="247"/>
      <c r="N325" s="90">
        <f t="shared" si="43"/>
        <v>0</v>
      </c>
      <c r="O325" s="90">
        <v>0</v>
      </c>
      <c r="P325" s="8" t="s">
        <v>69</v>
      </c>
      <c r="Q325" s="8"/>
      <c r="R325" s="68">
        <v>0</v>
      </c>
      <c r="S325" s="6"/>
      <c r="T325" s="6"/>
    </row>
    <row r="326" spans="1:20" x14ac:dyDescent="0.3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90">
        <v>0</v>
      </c>
      <c r="O326" s="90">
        <v>0</v>
      </c>
      <c r="P326" s="6"/>
      <c r="Q326" s="6"/>
      <c r="R326" s="6"/>
      <c r="S326" s="6"/>
      <c r="T326" s="6"/>
    </row>
    <row r="327" spans="1:20" x14ac:dyDescent="0.3">
      <c r="A327" s="6"/>
      <c r="B327" s="41" t="s">
        <v>3</v>
      </c>
      <c r="C327" s="64">
        <f t="shared" ref="C327:K327" si="44">SUM(C312:C326)</f>
        <v>0.5</v>
      </c>
      <c r="D327" s="3">
        <f t="shared" si="44"/>
        <v>0</v>
      </c>
      <c r="E327" s="3">
        <f t="shared" si="44"/>
        <v>0</v>
      </c>
      <c r="F327" s="3">
        <f t="shared" si="44"/>
        <v>0</v>
      </c>
      <c r="G327" s="64">
        <f t="shared" si="44"/>
        <v>0.5</v>
      </c>
      <c r="H327" s="64">
        <f t="shared" si="44"/>
        <v>0.5</v>
      </c>
      <c r="I327" s="64">
        <f t="shared" si="44"/>
        <v>0</v>
      </c>
      <c r="J327" s="3">
        <f t="shared" si="44"/>
        <v>0</v>
      </c>
      <c r="K327" s="64">
        <f t="shared" si="44"/>
        <v>0.5</v>
      </c>
      <c r="L327" s="90">
        <f>SUM(L317:L326)</f>
        <v>0</v>
      </c>
      <c r="M327" s="7">
        <f>SUM(M312:M325)/4</f>
        <v>0</v>
      </c>
      <c r="N327" s="90">
        <f>SUM(N312:N325)</f>
        <v>0</v>
      </c>
      <c r="O327" s="90">
        <f>SUM(O312:O325)/14</f>
        <v>0</v>
      </c>
      <c r="P327" s="8" t="s">
        <v>69</v>
      </c>
      <c r="Q327" s="8"/>
      <c r="R327" s="3">
        <f>SUM(R312:R326)</f>
        <v>2</v>
      </c>
      <c r="S327" s="63"/>
      <c r="T327" s="6"/>
    </row>
    <row r="329" spans="1:20" x14ac:dyDescent="0.3">
      <c r="A329" s="16" t="s">
        <v>46</v>
      </c>
      <c r="O329" s="419" t="str">
        <f>O287</f>
        <v>Curup Utara, 31 Desember 2023</v>
      </c>
      <c r="P329" s="419"/>
      <c r="Q329" s="419"/>
      <c r="R329" s="419"/>
      <c r="S329" s="419"/>
      <c r="T329" s="419"/>
    </row>
    <row r="330" spans="1:20" x14ac:dyDescent="0.3">
      <c r="O330" s="419" t="s">
        <v>2</v>
      </c>
      <c r="P330" s="419"/>
      <c r="Q330" s="419"/>
      <c r="R330" s="419"/>
      <c r="S330" s="419"/>
      <c r="T330" s="419"/>
    </row>
    <row r="331" spans="1:20" x14ac:dyDescent="0.3">
      <c r="B331" s="16" t="s">
        <v>383</v>
      </c>
    </row>
    <row r="332" spans="1:20" x14ac:dyDescent="0.3">
      <c r="B332" s="368" t="s">
        <v>384</v>
      </c>
    </row>
    <row r="333" spans="1:20" x14ac:dyDescent="0.3">
      <c r="O333" s="428" t="str">
        <f>O291</f>
        <v>JUFRIZAL, SP</v>
      </c>
      <c r="P333" s="428"/>
      <c r="Q333" s="428"/>
      <c r="R333" s="428"/>
      <c r="S333" s="428"/>
      <c r="T333" s="428"/>
    </row>
    <row r="334" spans="1:20" x14ac:dyDescent="0.3">
      <c r="O334" s="419" t="str">
        <f>O292</f>
        <v>NIP. 19691012 200003 1 002</v>
      </c>
      <c r="P334" s="419"/>
      <c r="Q334" s="419"/>
      <c r="R334" s="419"/>
      <c r="S334" s="419"/>
      <c r="T334" s="419"/>
    </row>
    <row r="336" spans="1:20" x14ac:dyDescent="0.3">
      <c r="A336" s="16" t="s">
        <v>96</v>
      </c>
    </row>
    <row r="337" spans="1:20" x14ac:dyDescent="0.3">
      <c r="L337" s="17"/>
    </row>
    <row r="338" spans="1:20" x14ac:dyDescent="0.3">
      <c r="A338" s="441" t="s">
        <v>93</v>
      </c>
      <c r="B338" s="460"/>
      <c r="C338" s="460"/>
      <c r="D338" s="460"/>
      <c r="E338" s="460"/>
      <c r="F338" s="460"/>
      <c r="G338" s="460"/>
      <c r="H338" s="460"/>
      <c r="I338" s="460"/>
      <c r="J338" s="460"/>
      <c r="K338" s="460"/>
      <c r="L338" s="460"/>
      <c r="M338" s="460"/>
      <c r="N338" s="460"/>
      <c r="O338" s="460"/>
      <c r="P338" s="460"/>
      <c r="Q338" s="460"/>
      <c r="R338" s="460"/>
      <c r="S338" s="460"/>
      <c r="T338" s="447"/>
    </row>
    <row r="339" spans="1:20" x14ac:dyDescent="0.3">
      <c r="A339" s="444" t="s">
        <v>4</v>
      </c>
      <c r="B339" s="461"/>
      <c r="C339" s="461"/>
      <c r="D339" s="461"/>
      <c r="E339" s="461"/>
      <c r="F339" s="461"/>
      <c r="G339" s="461"/>
      <c r="H339" s="461"/>
      <c r="I339" s="461"/>
      <c r="J339" s="461"/>
      <c r="K339" s="461"/>
      <c r="L339" s="461"/>
      <c r="M339" s="461"/>
      <c r="N339" s="461"/>
      <c r="O339" s="461"/>
      <c r="P339" s="461"/>
      <c r="Q339" s="461"/>
      <c r="R339" s="461"/>
      <c r="S339" s="461"/>
      <c r="T339" s="445"/>
    </row>
    <row r="340" spans="1:20" x14ac:dyDescent="0.3">
      <c r="N340" s="18"/>
    </row>
    <row r="341" spans="1:20" x14ac:dyDescent="0.3">
      <c r="A341" s="19" t="s">
        <v>5</v>
      </c>
      <c r="B341" s="19"/>
      <c r="C341" s="19" t="s">
        <v>84</v>
      </c>
      <c r="D341" s="19"/>
      <c r="L341" s="20"/>
      <c r="N341" s="20"/>
      <c r="Q341" s="16" t="s">
        <v>42</v>
      </c>
      <c r="S341" s="16" t="str">
        <f>S299</f>
        <v>: 2023</v>
      </c>
    </row>
    <row r="342" spans="1:20" x14ac:dyDescent="0.3">
      <c r="A342" s="16" t="s">
        <v>9</v>
      </c>
      <c r="C342" s="16" t="str">
        <f>C300</f>
        <v>: CURUP UTARA</v>
      </c>
      <c r="Q342" s="16" t="s">
        <v>43</v>
      </c>
      <c r="S342" s="16" t="s">
        <v>45</v>
      </c>
    </row>
    <row r="343" spans="1:20" x14ac:dyDescent="0.3">
      <c r="A343" s="16" t="s">
        <v>6</v>
      </c>
      <c r="C343" s="16" t="s">
        <v>99</v>
      </c>
      <c r="Q343" s="16" t="s">
        <v>44</v>
      </c>
      <c r="S343" s="16" t="str">
        <f>S301</f>
        <v>: IV ( Empat )</v>
      </c>
    </row>
    <row r="344" spans="1:20" x14ac:dyDescent="0.3">
      <c r="A344" s="16" t="s">
        <v>7</v>
      </c>
      <c r="C344" s="16" t="s">
        <v>41</v>
      </c>
    </row>
    <row r="346" spans="1:20" x14ac:dyDescent="0.3">
      <c r="A346" s="462" t="s">
        <v>8</v>
      </c>
      <c r="B346" s="424" t="s">
        <v>91</v>
      </c>
      <c r="C346" s="22" t="s">
        <v>10</v>
      </c>
      <c r="D346" s="433" t="s">
        <v>15</v>
      </c>
      <c r="E346" s="422"/>
      <c r="F346" s="422"/>
      <c r="G346" s="422"/>
      <c r="H346" s="422"/>
      <c r="I346" s="422"/>
      <c r="J346" s="422"/>
      <c r="K346" s="423"/>
      <c r="L346" s="431" t="s">
        <v>28</v>
      </c>
      <c r="M346" s="432"/>
      <c r="N346" s="431" t="s">
        <v>28</v>
      </c>
      <c r="O346" s="432"/>
      <c r="P346" s="23"/>
      <c r="Q346" s="387"/>
      <c r="R346" s="421" t="s">
        <v>35</v>
      </c>
      <c r="S346" s="427"/>
      <c r="T346" s="424" t="s">
        <v>39</v>
      </c>
    </row>
    <row r="347" spans="1:20" x14ac:dyDescent="0.3">
      <c r="A347" s="463"/>
      <c r="B347" s="425"/>
      <c r="C347" s="24" t="s">
        <v>11</v>
      </c>
      <c r="D347" s="421" t="s">
        <v>16</v>
      </c>
      <c r="E347" s="422"/>
      <c r="F347" s="422"/>
      <c r="G347" s="423"/>
      <c r="H347" s="433" t="s">
        <v>23</v>
      </c>
      <c r="I347" s="422"/>
      <c r="J347" s="422"/>
      <c r="K347" s="423"/>
      <c r="L347" s="434" t="s">
        <v>29</v>
      </c>
      <c r="M347" s="435"/>
      <c r="N347" s="434" t="s">
        <v>29</v>
      </c>
      <c r="O347" s="435"/>
      <c r="P347" s="25"/>
      <c r="Q347" s="26" t="s">
        <v>416</v>
      </c>
      <c r="R347" s="429" t="s">
        <v>36</v>
      </c>
      <c r="S347" s="430"/>
      <c r="T347" s="425"/>
    </row>
    <row r="348" spans="1:20" x14ac:dyDescent="0.3">
      <c r="A348" s="463"/>
      <c r="B348" s="425"/>
      <c r="C348" s="26" t="s">
        <v>12</v>
      </c>
      <c r="D348" s="23"/>
      <c r="E348" s="27"/>
      <c r="F348" s="23"/>
      <c r="G348" s="23"/>
      <c r="H348" s="23"/>
      <c r="I348" s="23"/>
      <c r="J348" s="23"/>
      <c r="K348" s="23"/>
      <c r="L348" s="421" t="s">
        <v>30</v>
      </c>
      <c r="M348" s="427"/>
      <c r="N348" s="421" t="s">
        <v>30</v>
      </c>
      <c r="O348" s="427"/>
      <c r="P348" s="24" t="s">
        <v>34</v>
      </c>
      <c r="Q348" s="24" t="s">
        <v>417</v>
      </c>
      <c r="R348" s="22"/>
      <c r="S348" s="22"/>
      <c r="T348" s="425"/>
    </row>
    <row r="349" spans="1:20" x14ac:dyDescent="0.3">
      <c r="A349" s="463"/>
      <c r="B349" s="425"/>
      <c r="C349" s="26" t="s">
        <v>13</v>
      </c>
      <c r="D349" s="24" t="s">
        <v>17</v>
      </c>
      <c r="E349" s="28" t="s">
        <v>17</v>
      </c>
      <c r="F349" s="24" t="s">
        <v>20</v>
      </c>
      <c r="G349" s="24" t="s">
        <v>22</v>
      </c>
      <c r="H349" s="24" t="s">
        <v>24</v>
      </c>
      <c r="I349" s="24" t="s">
        <v>25</v>
      </c>
      <c r="J349" s="24" t="s">
        <v>26</v>
      </c>
      <c r="K349" s="24" t="s">
        <v>22</v>
      </c>
      <c r="L349" s="429" t="s">
        <v>14</v>
      </c>
      <c r="M349" s="430"/>
      <c r="N349" s="429" t="s">
        <v>33</v>
      </c>
      <c r="O349" s="430"/>
      <c r="P349" s="24" t="s">
        <v>28</v>
      </c>
      <c r="Q349" s="24" t="s">
        <v>418</v>
      </c>
      <c r="R349" s="24" t="s">
        <v>37</v>
      </c>
      <c r="S349" s="24" t="s">
        <v>38</v>
      </c>
      <c r="T349" s="425"/>
    </row>
    <row r="350" spans="1:20" x14ac:dyDescent="0.3">
      <c r="A350" s="463"/>
      <c r="B350" s="425"/>
      <c r="C350" s="26" t="s">
        <v>14</v>
      </c>
      <c r="D350" s="24" t="s">
        <v>18</v>
      </c>
      <c r="E350" s="28" t="s">
        <v>19</v>
      </c>
      <c r="F350" s="24" t="s">
        <v>21</v>
      </c>
      <c r="G350" s="24"/>
      <c r="H350" s="24"/>
      <c r="I350" s="24"/>
      <c r="J350" s="24" t="s">
        <v>27</v>
      </c>
      <c r="K350" s="24"/>
      <c r="L350" s="22" t="s">
        <v>22</v>
      </c>
      <c r="M350" s="22" t="s">
        <v>31</v>
      </c>
      <c r="N350" s="22" t="s">
        <v>22</v>
      </c>
      <c r="O350" s="22" t="s">
        <v>31</v>
      </c>
      <c r="P350" s="25"/>
      <c r="Q350" s="25"/>
      <c r="R350" s="25"/>
      <c r="S350" s="25"/>
      <c r="T350" s="425"/>
    </row>
    <row r="351" spans="1:20" x14ac:dyDescent="0.3">
      <c r="A351" s="464"/>
      <c r="B351" s="426"/>
      <c r="C351" s="29"/>
      <c r="D351" s="30"/>
      <c r="E351" s="31"/>
      <c r="F351" s="30"/>
      <c r="G351" s="30"/>
      <c r="H351" s="30"/>
      <c r="I351" s="30"/>
      <c r="J351" s="30"/>
      <c r="K351" s="30"/>
      <c r="L351" s="95" t="s">
        <v>29</v>
      </c>
      <c r="M351" s="33" t="s">
        <v>32</v>
      </c>
      <c r="N351" s="32" t="s">
        <v>29</v>
      </c>
      <c r="O351" s="33" t="s">
        <v>32</v>
      </c>
      <c r="P351" s="30"/>
      <c r="Q351" s="30"/>
      <c r="R351" s="30"/>
      <c r="S351" s="30"/>
      <c r="T351" s="426"/>
    </row>
    <row r="352" spans="1:20" x14ac:dyDescent="0.3">
      <c r="A352" s="6">
        <v>1</v>
      </c>
      <c r="B352" s="8">
        <v>2</v>
      </c>
      <c r="C352" s="8">
        <v>3</v>
      </c>
      <c r="D352" s="8">
        <v>4</v>
      </c>
      <c r="E352" s="8">
        <v>5</v>
      </c>
      <c r="F352" s="8">
        <v>6</v>
      </c>
      <c r="G352" s="8" t="s">
        <v>0</v>
      </c>
      <c r="H352" s="8">
        <v>8</v>
      </c>
      <c r="I352" s="8">
        <v>9</v>
      </c>
      <c r="J352" s="8">
        <v>10</v>
      </c>
      <c r="K352" s="8" t="s">
        <v>1</v>
      </c>
      <c r="L352" s="8">
        <v>12</v>
      </c>
      <c r="M352" s="8">
        <v>13</v>
      </c>
      <c r="N352" s="8">
        <v>14</v>
      </c>
      <c r="O352" s="8">
        <v>15</v>
      </c>
      <c r="P352" s="8">
        <v>16</v>
      </c>
      <c r="Q352" s="8"/>
      <c r="R352" s="8">
        <v>17</v>
      </c>
      <c r="S352" s="8">
        <v>18</v>
      </c>
      <c r="T352" s="8">
        <v>19</v>
      </c>
    </row>
    <row r="353" spans="1:20" x14ac:dyDescent="0.3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7"/>
      <c r="P353" s="6"/>
      <c r="Q353" s="6"/>
      <c r="R353" s="6"/>
      <c r="S353" s="6"/>
      <c r="T353" s="6"/>
    </row>
    <row r="354" spans="1:20" x14ac:dyDescent="0.3">
      <c r="A354" s="8">
        <v>1</v>
      </c>
      <c r="B354" s="67" t="s">
        <v>160</v>
      </c>
      <c r="C354" s="90">
        <v>0</v>
      </c>
      <c r="D354" s="90">
        <v>0</v>
      </c>
      <c r="E354" s="90">
        <v>0</v>
      </c>
      <c r="F354" s="90">
        <v>0</v>
      </c>
      <c r="G354" s="90">
        <f>C354+E354-F354</f>
        <v>0</v>
      </c>
      <c r="H354" s="90">
        <v>0</v>
      </c>
      <c r="I354" s="91">
        <v>0</v>
      </c>
      <c r="J354" s="90">
        <v>0</v>
      </c>
      <c r="K354" s="94">
        <f>H354+I354+J354</f>
        <v>0</v>
      </c>
      <c r="L354" s="90"/>
      <c r="M354" s="90"/>
      <c r="N354" s="90">
        <f>I354*O354</f>
        <v>0</v>
      </c>
      <c r="O354" s="90">
        <v>0</v>
      </c>
      <c r="P354" s="8" t="s">
        <v>71</v>
      </c>
      <c r="Q354" s="8"/>
      <c r="R354" s="90">
        <v>0</v>
      </c>
      <c r="S354" s="6"/>
      <c r="T354" s="6"/>
    </row>
    <row r="355" spans="1:20" x14ac:dyDescent="0.3">
      <c r="A355" s="8">
        <v>2</v>
      </c>
      <c r="B355" s="67" t="s">
        <v>161</v>
      </c>
      <c r="C355" s="90">
        <v>0</v>
      </c>
      <c r="D355" s="90">
        <v>0</v>
      </c>
      <c r="E355" s="90">
        <v>0</v>
      </c>
      <c r="F355" s="90">
        <v>0</v>
      </c>
      <c r="G355" s="90">
        <f t="shared" ref="G355:G367" si="45">C355+E355-F355</f>
        <v>0</v>
      </c>
      <c r="H355" s="90">
        <v>0</v>
      </c>
      <c r="I355" s="91">
        <v>0</v>
      </c>
      <c r="J355" s="90">
        <v>0</v>
      </c>
      <c r="K355" s="94">
        <f t="shared" ref="K355:K367" si="46">H355+I355+J355</f>
        <v>0</v>
      </c>
      <c r="L355" s="90"/>
      <c r="M355" s="90"/>
      <c r="N355" s="90">
        <f t="shared" ref="N355:N367" si="47">I355*O355</f>
        <v>0</v>
      </c>
      <c r="O355" s="90">
        <v>0</v>
      </c>
      <c r="P355" s="8" t="s">
        <v>71</v>
      </c>
      <c r="Q355" s="8"/>
      <c r="R355" s="90">
        <v>0</v>
      </c>
      <c r="S355" s="6"/>
      <c r="T355" s="6"/>
    </row>
    <row r="356" spans="1:20" x14ac:dyDescent="0.3">
      <c r="A356" s="8">
        <v>3</v>
      </c>
      <c r="B356" s="67" t="s">
        <v>162</v>
      </c>
      <c r="C356" s="90">
        <v>0</v>
      </c>
      <c r="D356" s="90">
        <v>0</v>
      </c>
      <c r="E356" s="90">
        <v>0</v>
      </c>
      <c r="F356" s="90">
        <v>0</v>
      </c>
      <c r="G356" s="90">
        <f t="shared" si="45"/>
        <v>0</v>
      </c>
      <c r="H356" s="90">
        <v>0</v>
      </c>
      <c r="I356" s="93">
        <v>0</v>
      </c>
      <c r="J356" s="92">
        <v>0</v>
      </c>
      <c r="K356" s="94">
        <f t="shared" si="46"/>
        <v>0</v>
      </c>
      <c r="L356" s="90"/>
      <c r="M356" s="90"/>
      <c r="N356" s="90">
        <f t="shared" si="47"/>
        <v>0</v>
      </c>
      <c r="O356" s="90">
        <v>0</v>
      </c>
      <c r="P356" s="8" t="s">
        <v>71</v>
      </c>
      <c r="Q356" s="8"/>
      <c r="R356" s="90">
        <v>0</v>
      </c>
      <c r="S356" s="6"/>
      <c r="T356" s="6"/>
    </row>
    <row r="357" spans="1:20" x14ac:dyDescent="0.3">
      <c r="A357" s="8">
        <v>4</v>
      </c>
      <c r="B357" s="67" t="s">
        <v>163</v>
      </c>
      <c r="C357" s="90">
        <v>0</v>
      </c>
      <c r="D357" s="90">
        <v>0</v>
      </c>
      <c r="E357" s="90">
        <v>0</v>
      </c>
      <c r="F357" s="90">
        <v>0</v>
      </c>
      <c r="G357" s="90">
        <f t="shared" si="45"/>
        <v>0</v>
      </c>
      <c r="H357" s="94">
        <v>0</v>
      </c>
      <c r="I357" s="352">
        <v>0</v>
      </c>
      <c r="J357" s="90">
        <v>0</v>
      </c>
      <c r="K357" s="94">
        <f t="shared" si="46"/>
        <v>0</v>
      </c>
      <c r="L357" s="90"/>
      <c r="M357" s="90"/>
      <c r="N357" s="90">
        <f t="shared" si="47"/>
        <v>0</v>
      </c>
      <c r="O357" s="90">
        <v>0</v>
      </c>
      <c r="P357" s="8" t="s">
        <v>71</v>
      </c>
      <c r="Q357" s="8"/>
      <c r="R357" s="90">
        <v>0</v>
      </c>
      <c r="S357" s="6"/>
      <c r="T357" s="6"/>
    </row>
    <row r="358" spans="1:20" x14ac:dyDescent="0.3">
      <c r="A358" s="8">
        <v>5</v>
      </c>
      <c r="B358" s="67" t="s">
        <v>164</v>
      </c>
      <c r="C358" s="92">
        <v>0.5</v>
      </c>
      <c r="D358" s="90">
        <v>0</v>
      </c>
      <c r="E358" s="92">
        <v>0</v>
      </c>
      <c r="F358" s="90">
        <v>0</v>
      </c>
      <c r="G358" s="90">
        <f t="shared" si="45"/>
        <v>0.5</v>
      </c>
      <c r="H358" s="92">
        <v>0.5</v>
      </c>
      <c r="I358" s="93"/>
      <c r="J358" s="90"/>
      <c r="K358" s="90">
        <f t="shared" si="46"/>
        <v>0.5</v>
      </c>
      <c r="L358" s="90"/>
      <c r="M358" s="90"/>
      <c r="N358" s="90">
        <f t="shared" si="47"/>
        <v>0</v>
      </c>
      <c r="O358" s="90">
        <v>0</v>
      </c>
      <c r="P358" s="8" t="s">
        <v>71</v>
      </c>
      <c r="Q358" s="8"/>
      <c r="R358" s="90">
        <v>3</v>
      </c>
      <c r="S358" s="6"/>
      <c r="T358" s="6"/>
    </row>
    <row r="359" spans="1:20" x14ac:dyDescent="0.3">
      <c r="A359" s="8">
        <v>6</v>
      </c>
      <c r="B359" s="67" t="s">
        <v>165</v>
      </c>
      <c r="C359" s="90">
        <v>1</v>
      </c>
      <c r="D359" s="90">
        <v>0</v>
      </c>
      <c r="E359" s="90">
        <v>0</v>
      </c>
      <c r="F359" s="90">
        <v>0</v>
      </c>
      <c r="G359" s="90">
        <f t="shared" si="45"/>
        <v>1</v>
      </c>
      <c r="H359" s="90">
        <v>1</v>
      </c>
      <c r="I359" s="91"/>
      <c r="J359" s="90"/>
      <c r="K359" s="90">
        <f>H359+I359+J359</f>
        <v>1</v>
      </c>
      <c r="L359" s="90"/>
      <c r="M359" s="247"/>
      <c r="N359" s="90">
        <f t="shared" si="47"/>
        <v>0</v>
      </c>
      <c r="O359" s="90">
        <v>0</v>
      </c>
      <c r="P359" s="8" t="s">
        <v>71</v>
      </c>
      <c r="Q359" s="8"/>
      <c r="R359" s="68">
        <v>5</v>
      </c>
      <c r="S359" s="6"/>
      <c r="T359" s="6"/>
    </row>
    <row r="360" spans="1:20" x14ac:dyDescent="0.3">
      <c r="A360" s="8">
        <v>7</v>
      </c>
      <c r="B360" s="67" t="s">
        <v>166</v>
      </c>
      <c r="C360" s="92">
        <v>0</v>
      </c>
      <c r="D360" s="90">
        <v>0</v>
      </c>
      <c r="E360" s="92">
        <v>0</v>
      </c>
      <c r="F360" s="90">
        <v>0</v>
      </c>
      <c r="G360" s="90">
        <f t="shared" si="45"/>
        <v>0</v>
      </c>
      <c r="H360" s="92">
        <v>0</v>
      </c>
      <c r="I360" s="91"/>
      <c r="J360" s="90"/>
      <c r="K360" s="94">
        <f t="shared" si="46"/>
        <v>0</v>
      </c>
      <c r="L360" s="90"/>
      <c r="M360" s="247"/>
      <c r="N360" s="90">
        <f t="shared" si="47"/>
        <v>0</v>
      </c>
      <c r="O360" s="90">
        <v>0</v>
      </c>
      <c r="P360" s="8" t="s">
        <v>71</v>
      </c>
      <c r="Q360" s="8"/>
      <c r="R360" s="68">
        <v>0</v>
      </c>
      <c r="S360" s="6"/>
      <c r="T360" s="6"/>
    </row>
    <row r="361" spans="1:20" x14ac:dyDescent="0.3">
      <c r="A361" s="8">
        <v>8</v>
      </c>
      <c r="B361" s="67" t="s">
        <v>167</v>
      </c>
      <c r="C361" s="90">
        <v>0</v>
      </c>
      <c r="D361" s="90">
        <v>0</v>
      </c>
      <c r="E361" s="90">
        <v>0</v>
      </c>
      <c r="F361" s="90">
        <v>0</v>
      </c>
      <c r="G361" s="90">
        <f t="shared" si="45"/>
        <v>0</v>
      </c>
      <c r="H361" s="90">
        <v>0</v>
      </c>
      <c r="I361" s="91"/>
      <c r="J361" s="90"/>
      <c r="K361" s="94">
        <f t="shared" si="46"/>
        <v>0</v>
      </c>
      <c r="L361" s="90"/>
      <c r="M361" s="247"/>
      <c r="N361" s="90">
        <f t="shared" si="47"/>
        <v>0</v>
      </c>
      <c r="O361" s="90">
        <v>0</v>
      </c>
      <c r="P361" s="8" t="s">
        <v>71</v>
      </c>
      <c r="Q361" s="8"/>
      <c r="R361" s="90">
        <v>0</v>
      </c>
      <c r="S361" s="6"/>
      <c r="T361" s="6"/>
    </row>
    <row r="362" spans="1:20" x14ac:dyDescent="0.3">
      <c r="A362" s="8">
        <v>9</v>
      </c>
      <c r="B362" s="67" t="s">
        <v>168</v>
      </c>
      <c r="C362" s="92">
        <v>0</v>
      </c>
      <c r="D362" s="90">
        <v>0</v>
      </c>
      <c r="E362" s="92">
        <v>0</v>
      </c>
      <c r="F362" s="90">
        <v>0</v>
      </c>
      <c r="G362" s="90">
        <f t="shared" si="45"/>
        <v>0</v>
      </c>
      <c r="H362" s="92">
        <v>0</v>
      </c>
      <c r="I362" s="91"/>
      <c r="J362" s="92"/>
      <c r="K362" s="94">
        <f t="shared" si="46"/>
        <v>0</v>
      </c>
      <c r="L362" s="90"/>
      <c r="M362" s="247"/>
      <c r="N362" s="90">
        <f t="shared" si="47"/>
        <v>0</v>
      </c>
      <c r="O362" s="90">
        <v>0</v>
      </c>
      <c r="P362" s="8" t="s">
        <v>71</v>
      </c>
      <c r="Q362" s="8"/>
      <c r="R362" s="90">
        <v>0</v>
      </c>
      <c r="S362" s="6"/>
      <c r="T362" s="6"/>
    </row>
    <row r="363" spans="1:20" x14ac:dyDescent="0.3">
      <c r="A363" s="8">
        <v>10</v>
      </c>
      <c r="B363" s="67" t="s">
        <v>169</v>
      </c>
      <c r="C363" s="92">
        <v>0.5</v>
      </c>
      <c r="D363" s="90">
        <v>0</v>
      </c>
      <c r="E363" s="92">
        <v>0</v>
      </c>
      <c r="F363" s="90">
        <v>0</v>
      </c>
      <c r="G363" s="90">
        <f t="shared" si="45"/>
        <v>0.5</v>
      </c>
      <c r="H363" s="92">
        <v>0.5</v>
      </c>
      <c r="I363" s="93"/>
      <c r="J363" s="92"/>
      <c r="K363" s="90">
        <f t="shared" si="46"/>
        <v>0.5</v>
      </c>
      <c r="L363" s="90"/>
      <c r="M363" s="247"/>
      <c r="N363" s="90">
        <f t="shared" si="47"/>
        <v>0</v>
      </c>
      <c r="O363" s="90">
        <v>0</v>
      </c>
      <c r="P363" s="8" t="s">
        <v>71</v>
      </c>
      <c r="Q363" s="8"/>
      <c r="R363" s="68">
        <v>2</v>
      </c>
      <c r="S363" s="6"/>
      <c r="T363" s="6"/>
    </row>
    <row r="364" spans="1:20" x14ac:dyDescent="0.3">
      <c r="A364" s="8">
        <v>11</v>
      </c>
      <c r="B364" s="67" t="s">
        <v>170</v>
      </c>
      <c r="C364" s="92">
        <v>0.5</v>
      </c>
      <c r="D364" s="90">
        <v>0</v>
      </c>
      <c r="E364" s="92">
        <v>0</v>
      </c>
      <c r="F364" s="90">
        <v>0</v>
      </c>
      <c r="G364" s="90">
        <f t="shared" si="45"/>
        <v>0.5</v>
      </c>
      <c r="H364" s="92">
        <v>0.5</v>
      </c>
      <c r="I364" s="93"/>
      <c r="J364" s="90"/>
      <c r="K364" s="90">
        <f t="shared" si="46"/>
        <v>0.5</v>
      </c>
      <c r="L364" s="90"/>
      <c r="M364" s="247"/>
      <c r="N364" s="90">
        <f t="shared" si="47"/>
        <v>0</v>
      </c>
      <c r="O364" s="90">
        <v>0</v>
      </c>
      <c r="P364" s="8" t="s">
        <v>71</v>
      </c>
      <c r="Q364" s="8"/>
      <c r="R364" s="90">
        <v>3</v>
      </c>
      <c r="S364" s="6"/>
      <c r="T364" s="6"/>
    </row>
    <row r="365" spans="1:20" x14ac:dyDescent="0.3">
      <c r="A365" s="8">
        <v>12</v>
      </c>
      <c r="B365" s="67" t="s">
        <v>171</v>
      </c>
      <c r="C365" s="90">
        <v>1</v>
      </c>
      <c r="D365" s="90">
        <v>0</v>
      </c>
      <c r="E365" s="90">
        <v>0</v>
      </c>
      <c r="F365" s="90">
        <v>0</v>
      </c>
      <c r="G365" s="90">
        <f t="shared" si="45"/>
        <v>1</v>
      </c>
      <c r="H365" s="90">
        <v>1</v>
      </c>
      <c r="I365" s="91"/>
      <c r="J365" s="90"/>
      <c r="K365" s="90">
        <f t="shared" si="46"/>
        <v>1</v>
      </c>
      <c r="L365" s="90"/>
      <c r="M365" s="247"/>
      <c r="N365" s="90">
        <f t="shared" si="47"/>
        <v>0</v>
      </c>
      <c r="O365" s="90">
        <v>0</v>
      </c>
      <c r="P365" s="8" t="s">
        <v>71</v>
      </c>
      <c r="Q365" s="8"/>
      <c r="R365" s="90">
        <v>7</v>
      </c>
      <c r="S365" s="6"/>
      <c r="T365" s="6"/>
    </row>
    <row r="366" spans="1:20" x14ac:dyDescent="0.3">
      <c r="A366" s="8">
        <v>13</v>
      </c>
      <c r="B366" s="67" t="s">
        <v>172</v>
      </c>
      <c r="C366" s="90">
        <v>0</v>
      </c>
      <c r="D366" s="90">
        <v>0</v>
      </c>
      <c r="E366" s="90">
        <v>0</v>
      </c>
      <c r="F366" s="90">
        <v>0</v>
      </c>
      <c r="G366" s="90">
        <f t="shared" si="45"/>
        <v>0</v>
      </c>
      <c r="H366" s="90">
        <v>0</v>
      </c>
      <c r="I366" s="91"/>
      <c r="J366" s="92"/>
      <c r="K366" s="90">
        <f t="shared" si="46"/>
        <v>0</v>
      </c>
      <c r="L366" s="90"/>
      <c r="M366" s="247"/>
      <c r="N366" s="90">
        <f t="shared" si="47"/>
        <v>0</v>
      </c>
      <c r="O366" s="90">
        <v>0</v>
      </c>
      <c r="P366" s="8" t="s">
        <v>71</v>
      </c>
      <c r="Q366" s="8"/>
      <c r="R366" s="90">
        <v>0</v>
      </c>
      <c r="S366" s="6"/>
      <c r="T366" s="6"/>
    </row>
    <row r="367" spans="1:20" x14ac:dyDescent="0.3">
      <c r="A367" s="8">
        <v>14</v>
      </c>
      <c r="B367" s="67" t="s">
        <v>173</v>
      </c>
      <c r="C367" s="90">
        <v>1</v>
      </c>
      <c r="D367" s="90">
        <v>0</v>
      </c>
      <c r="E367" s="90">
        <v>0</v>
      </c>
      <c r="F367" s="90">
        <v>0</v>
      </c>
      <c r="G367" s="90">
        <f t="shared" si="45"/>
        <v>1</v>
      </c>
      <c r="H367" s="90">
        <v>1</v>
      </c>
      <c r="I367" s="91"/>
      <c r="J367" s="92"/>
      <c r="K367" s="90">
        <f t="shared" si="46"/>
        <v>1</v>
      </c>
      <c r="L367" s="90"/>
      <c r="M367" s="247"/>
      <c r="N367" s="90">
        <f t="shared" si="47"/>
        <v>0</v>
      </c>
      <c r="O367" s="90">
        <v>0</v>
      </c>
      <c r="P367" s="8" t="s">
        <v>71</v>
      </c>
      <c r="Q367" s="8"/>
      <c r="R367" s="68">
        <v>3</v>
      </c>
      <c r="S367" s="6"/>
      <c r="T367" s="6"/>
    </row>
    <row r="368" spans="1:20" x14ac:dyDescent="0.3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90">
        <v>0</v>
      </c>
      <c r="O368" s="90">
        <v>0</v>
      </c>
      <c r="P368" s="6"/>
      <c r="Q368" s="6"/>
      <c r="R368" s="6"/>
      <c r="S368" s="6"/>
      <c r="T368" s="6"/>
    </row>
    <row r="369" spans="1:20" x14ac:dyDescent="0.3">
      <c r="A369" s="6"/>
      <c r="B369" s="41" t="s">
        <v>3</v>
      </c>
      <c r="C369" s="64">
        <f t="shared" ref="C369:K369" si="48">SUM(C354:C368)</f>
        <v>4.5</v>
      </c>
      <c r="D369" s="3">
        <f t="shared" si="48"/>
        <v>0</v>
      </c>
      <c r="E369" s="64">
        <f t="shared" si="48"/>
        <v>0</v>
      </c>
      <c r="F369" s="3">
        <f t="shared" si="48"/>
        <v>0</v>
      </c>
      <c r="G369" s="64">
        <f t="shared" si="48"/>
        <v>4.5</v>
      </c>
      <c r="H369" s="64">
        <f t="shared" si="48"/>
        <v>4.5</v>
      </c>
      <c r="I369" s="64">
        <f t="shared" si="48"/>
        <v>0</v>
      </c>
      <c r="J369" s="3">
        <f t="shared" si="48"/>
        <v>0</v>
      </c>
      <c r="K369" s="64">
        <f t="shared" si="48"/>
        <v>4.5</v>
      </c>
      <c r="L369" s="90">
        <f>SUM(L359:L368)</f>
        <v>0</v>
      </c>
      <c r="M369" s="7">
        <f>SUM(M354:M367)/4</f>
        <v>0</v>
      </c>
      <c r="N369" s="90">
        <f>SUM(N354:N367)</f>
        <v>0</v>
      </c>
      <c r="O369" s="90">
        <f>SUM(O354:O367)/14</f>
        <v>0</v>
      </c>
      <c r="P369" s="8" t="s">
        <v>71</v>
      </c>
      <c r="Q369" s="8"/>
      <c r="R369" s="3">
        <f>SUM(R354:R368)</f>
        <v>23</v>
      </c>
      <c r="S369" s="63"/>
      <c r="T369" s="6"/>
    </row>
    <row r="371" spans="1:20" x14ac:dyDescent="0.3">
      <c r="A371" s="16" t="s">
        <v>46</v>
      </c>
      <c r="O371" s="419" t="str">
        <f>O329</f>
        <v>Curup Utara, 31 Desember 2023</v>
      </c>
      <c r="P371" s="419"/>
      <c r="Q371" s="419"/>
      <c r="R371" s="419"/>
      <c r="S371" s="419"/>
      <c r="T371" s="419"/>
    </row>
    <row r="372" spans="1:20" x14ac:dyDescent="0.3">
      <c r="O372" s="419" t="s">
        <v>2</v>
      </c>
      <c r="P372" s="419"/>
      <c r="Q372" s="419"/>
      <c r="R372" s="419"/>
      <c r="S372" s="419"/>
      <c r="T372" s="419"/>
    </row>
    <row r="373" spans="1:20" x14ac:dyDescent="0.3">
      <c r="B373" s="16" t="s">
        <v>383</v>
      </c>
    </row>
    <row r="374" spans="1:20" x14ac:dyDescent="0.3">
      <c r="B374" s="368" t="s">
        <v>384</v>
      </c>
    </row>
    <row r="375" spans="1:20" x14ac:dyDescent="0.3">
      <c r="O375" s="428" t="str">
        <f>O333</f>
        <v>JUFRIZAL, SP</v>
      </c>
      <c r="P375" s="428"/>
      <c r="Q375" s="428"/>
      <c r="R375" s="428"/>
      <c r="S375" s="428"/>
      <c r="T375" s="428"/>
    </row>
    <row r="376" spans="1:20" x14ac:dyDescent="0.3">
      <c r="O376" s="419" t="str">
        <f>O334</f>
        <v>NIP. 19691012 200003 1 002</v>
      </c>
      <c r="P376" s="419"/>
      <c r="Q376" s="419"/>
      <c r="R376" s="419"/>
      <c r="S376" s="419"/>
      <c r="T376" s="419"/>
    </row>
    <row r="378" spans="1:20" x14ac:dyDescent="0.3">
      <c r="A378" s="16" t="s">
        <v>96</v>
      </c>
    </row>
    <row r="379" spans="1:20" x14ac:dyDescent="0.3">
      <c r="L379" s="17"/>
    </row>
    <row r="380" spans="1:20" x14ac:dyDescent="0.3">
      <c r="A380" s="441" t="s">
        <v>93</v>
      </c>
      <c r="B380" s="460"/>
      <c r="C380" s="460"/>
      <c r="D380" s="460"/>
      <c r="E380" s="460"/>
      <c r="F380" s="460"/>
      <c r="G380" s="460"/>
      <c r="H380" s="460"/>
      <c r="I380" s="460"/>
      <c r="J380" s="460"/>
      <c r="K380" s="460"/>
      <c r="L380" s="460"/>
      <c r="M380" s="460"/>
      <c r="N380" s="460"/>
      <c r="O380" s="460"/>
      <c r="P380" s="460"/>
      <c r="Q380" s="460"/>
      <c r="R380" s="460"/>
      <c r="S380" s="460"/>
      <c r="T380" s="447"/>
    </row>
    <row r="381" spans="1:20" x14ac:dyDescent="0.3">
      <c r="A381" s="444" t="s">
        <v>4</v>
      </c>
      <c r="B381" s="461"/>
      <c r="C381" s="461"/>
      <c r="D381" s="461"/>
      <c r="E381" s="461"/>
      <c r="F381" s="461"/>
      <c r="G381" s="461"/>
      <c r="H381" s="461"/>
      <c r="I381" s="461"/>
      <c r="J381" s="461"/>
      <c r="K381" s="461"/>
      <c r="L381" s="461"/>
      <c r="M381" s="461"/>
      <c r="N381" s="461"/>
      <c r="O381" s="461"/>
      <c r="P381" s="461"/>
      <c r="Q381" s="461"/>
      <c r="R381" s="461"/>
      <c r="S381" s="461"/>
      <c r="T381" s="445"/>
    </row>
    <row r="382" spans="1:20" x14ac:dyDescent="0.3">
      <c r="N382" s="18"/>
    </row>
    <row r="383" spans="1:20" x14ac:dyDescent="0.3">
      <c r="A383" s="19" t="s">
        <v>5</v>
      </c>
      <c r="B383" s="19"/>
      <c r="C383" s="19" t="s">
        <v>87</v>
      </c>
      <c r="D383" s="19"/>
      <c r="L383" s="20"/>
      <c r="N383" s="20"/>
      <c r="Q383" s="16" t="s">
        <v>42</v>
      </c>
      <c r="S383" s="16" t="str">
        <f>S341</f>
        <v>: 2023</v>
      </c>
    </row>
    <row r="384" spans="1:20" x14ac:dyDescent="0.3">
      <c r="A384" s="16" t="s">
        <v>9</v>
      </c>
      <c r="C384" s="16" t="str">
        <f>C342</f>
        <v>: CURUP UTARA</v>
      </c>
      <c r="Q384" s="16" t="s">
        <v>43</v>
      </c>
      <c r="S384" s="16" t="s">
        <v>45</v>
      </c>
    </row>
    <row r="385" spans="1:20" x14ac:dyDescent="0.3">
      <c r="A385" s="16" t="s">
        <v>6</v>
      </c>
      <c r="C385" s="16" t="s">
        <v>99</v>
      </c>
      <c r="Q385" s="16" t="s">
        <v>44</v>
      </c>
      <c r="S385" s="16" t="str">
        <f>S343</f>
        <v>: IV ( Empat )</v>
      </c>
    </row>
    <row r="386" spans="1:20" x14ac:dyDescent="0.3">
      <c r="A386" s="16" t="s">
        <v>7</v>
      </c>
      <c r="C386" s="16" t="s">
        <v>41</v>
      </c>
    </row>
    <row r="388" spans="1:20" x14ac:dyDescent="0.3">
      <c r="A388" s="462" t="s">
        <v>8</v>
      </c>
      <c r="B388" s="424" t="s">
        <v>91</v>
      </c>
      <c r="C388" s="22" t="s">
        <v>10</v>
      </c>
      <c r="D388" s="433" t="s">
        <v>15</v>
      </c>
      <c r="E388" s="422"/>
      <c r="F388" s="422"/>
      <c r="G388" s="422"/>
      <c r="H388" s="422"/>
      <c r="I388" s="422"/>
      <c r="J388" s="422"/>
      <c r="K388" s="423"/>
      <c r="L388" s="431" t="s">
        <v>28</v>
      </c>
      <c r="M388" s="432"/>
      <c r="N388" s="431" t="s">
        <v>28</v>
      </c>
      <c r="O388" s="432"/>
      <c r="P388" s="23"/>
      <c r="Q388" s="387"/>
      <c r="R388" s="421" t="s">
        <v>35</v>
      </c>
      <c r="S388" s="427"/>
      <c r="T388" s="424" t="s">
        <v>39</v>
      </c>
    </row>
    <row r="389" spans="1:20" x14ac:dyDescent="0.3">
      <c r="A389" s="463"/>
      <c r="B389" s="425"/>
      <c r="C389" s="24" t="s">
        <v>11</v>
      </c>
      <c r="D389" s="421" t="s">
        <v>16</v>
      </c>
      <c r="E389" s="422"/>
      <c r="F389" s="422"/>
      <c r="G389" s="423"/>
      <c r="H389" s="433" t="s">
        <v>23</v>
      </c>
      <c r="I389" s="422"/>
      <c r="J389" s="422"/>
      <c r="K389" s="423"/>
      <c r="L389" s="434" t="s">
        <v>29</v>
      </c>
      <c r="M389" s="435"/>
      <c r="N389" s="434" t="s">
        <v>29</v>
      </c>
      <c r="O389" s="435"/>
      <c r="P389" s="25"/>
      <c r="Q389" s="26" t="s">
        <v>416</v>
      </c>
      <c r="R389" s="429" t="s">
        <v>36</v>
      </c>
      <c r="S389" s="430"/>
      <c r="T389" s="425"/>
    </row>
    <row r="390" spans="1:20" x14ac:dyDescent="0.3">
      <c r="A390" s="463"/>
      <c r="B390" s="425"/>
      <c r="C390" s="26" t="s">
        <v>12</v>
      </c>
      <c r="D390" s="23"/>
      <c r="E390" s="27"/>
      <c r="F390" s="23"/>
      <c r="G390" s="23"/>
      <c r="H390" s="23"/>
      <c r="I390" s="23"/>
      <c r="J390" s="23"/>
      <c r="K390" s="23"/>
      <c r="L390" s="421" t="s">
        <v>30</v>
      </c>
      <c r="M390" s="427"/>
      <c r="N390" s="421" t="s">
        <v>30</v>
      </c>
      <c r="O390" s="427"/>
      <c r="P390" s="24" t="s">
        <v>34</v>
      </c>
      <c r="Q390" s="24" t="s">
        <v>417</v>
      </c>
      <c r="R390" s="22"/>
      <c r="S390" s="22"/>
      <c r="T390" s="425"/>
    </row>
    <row r="391" spans="1:20" x14ac:dyDescent="0.3">
      <c r="A391" s="463"/>
      <c r="B391" s="425"/>
      <c r="C391" s="26" t="s">
        <v>13</v>
      </c>
      <c r="D391" s="24" t="s">
        <v>17</v>
      </c>
      <c r="E391" s="28" t="s">
        <v>17</v>
      </c>
      <c r="F391" s="24" t="s">
        <v>20</v>
      </c>
      <c r="G391" s="24" t="s">
        <v>22</v>
      </c>
      <c r="H391" s="24" t="s">
        <v>24</v>
      </c>
      <c r="I391" s="24" t="s">
        <v>25</v>
      </c>
      <c r="J391" s="24" t="s">
        <v>26</v>
      </c>
      <c r="K391" s="24" t="s">
        <v>22</v>
      </c>
      <c r="L391" s="429" t="s">
        <v>14</v>
      </c>
      <c r="M391" s="430"/>
      <c r="N391" s="429" t="s">
        <v>33</v>
      </c>
      <c r="O391" s="430"/>
      <c r="P391" s="24" t="s">
        <v>28</v>
      </c>
      <c r="Q391" s="24" t="s">
        <v>418</v>
      </c>
      <c r="R391" s="24" t="s">
        <v>37</v>
      </c>
      <c r="S391" s="24" t="s">
        <v>38</v>
      </c>
      <c r="T391" s="425"/>
    </row>
    <row r="392" spans="1:20" x14ac:dyDescent="0.3">
      <c r="A392" s="463"/>
      <c r="B392" s="425"/>
      <c r="C392" s="26" t="s">
        <v>14</v>
      </c>
      <c r="D392" s="24" t="s">
        <v>18</v>
      </c>
      <c r="E392" s="28" t="s">
        <v>19</v>
      </c>
      <c r="F392" s="24" t="s">
        <v>21</v>
      </c>
      <c r="G392" s="24"/>
      <c r="H392" s="24"/>
      <c r="I392" s="24"/>
      <c r="J392" s="24" t="s">
        <v>27</v>
      </c>
      <c r="K392" s="24"/>
      <c r="L392" s="22" t="s">
        <v>22</v>
      </c>
      <c r="M392" s="22" t="s">
        <v>31</v>
      </c>
      <c r="N392" s="22" t="s">
        <v>22</v>
      </c>
      <c r="O392" s="22" t="s">
        <v>31</v>
      </c>
      <c r="P392" s="25"/>
      <c r="Q392" s="25"/>
      <c r="R392" s="25"/>
      <c r="S392" s="25"/>
      <c r="T392" s="425"/>
    </row>
    <row r="393" spans="1:20" x14ac:dyDescent="0.3">
      <c r="A393" s="464"/>
      <c r="B393" s="426"/>
      <c r="C393" s="29"/>
      <c r="D393" s="30"/>
      <c r="E393" s="31"/>
      <c r="F393" s="30"/>
      <c r="G393" s="30"/>
      <c r="H393" s="30"/>
      <c r="I393" s="30"/>
      <c r="J393" s="30"/>
      <c r="K393" s="30"/>
      <c r="L393" s="95" t="s">
        <v>29</v>
      </c>
      <c r="M393" s="33" t="s">
        <v>32</v>
      </c>
      <c r="N393" s="32" t="s">
        <v>29</v>
      </c>
      <c r="O393" s="33" t="s">
        <v>32</v>
      </c>
      <c r="P393" s="30"/>
      <c r="Q393" s="30"/>
      <c r="R393" s="30"/>
      <c r="S393" s="30"/>
      <c r="T393" s="426"/>
    </row>
    <row r="394" spans="1:20" x14ac:dyDescent="0.3">
      <c r="A394" s="6">
        <v>1</v>
      </c>
      <c r="B394" s="8">
        <v>2</v>
      </c>
      <c r="C394" s="8">
        <v>3</v>
      </c>
      <c r="D394" s="8">
        <v>4</v>
      </c>
      <c r="E394" s="8">
        <v>5</v>
      </c>
      <c r="F394" s="8">
        <v>6</v>
      </c>
      <c r="G394" s="8" t="s">
        <v>0</v>
      </c>
      <c r="H394" s="8">
        <v>8</v>
      </c>
      <c r="I394" s="8">
        <v>9</v>
      </c>
      <c r="J394" s="8">
        <v>10</v>
      </c>
      <c r="K394" s="8" t="s">
        <v>1</v>
      </c>
      <c r="L394" s="8">
        <v>12</v>
      </c>
      <c r="M394" s="8">
        <v>13</v>
      </c>
      <c r="N394" s="8">
        <v>14</v>
      </c>
      <c r="O394" s="8">
        <v>15</v>
      </c>
      <c r="P394" s="8">
        <v>16</v>
      </c>
      <c r="Q394" s="8"/>
      <c r="R394" s="8">
        <v>17</v>
      </c>
      <c r="S394" s="8">
        <v>18</v>
      </c>
      <c r="T394" s="8">
        <v>19</v>
      </c>
    </row>
    <row r="395" spans="1:20" x14ac:dyDescent="0.3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7"/>
      <c r="P395" s="6"/>
      <c r="Q395" s="6"/>
      <c r="R395" s="6"/>
      <c r="S395" s="6"/>
      <c r="T395" s="6"/>
    </row>
    <row r="396" spans="1:20" x14ac:dyDescent="0.3">
      <c r="A396" s="8">
        <v>1</v>
      </c>
      <c r="B396" s="67" t="s">
        <v>160</v>
      </c>
      <c r="C396" s="90">
        <v>0</v>
      </c>
      <c r="D396" s="90">
        <v>0</v>
      </c>
      <c r="E396" s="90">
        <v>0</v>
      </c>
      <c r="F396" s="90">
        <v>0</v>
      </c>
      <c r="G396" s="90">
        <f>C396+E396-F396</f>
        <v>0</v>
      </c>
      <c r="H396" s="90">
        <v>0</v>
      </c>
      <c r="I396" s="91">
        <v>0</v>
      </c>
      <c r="J396" s="90">
        <v>0</v>
      </c>
      <c r="K396" s="94">
        <f>H396+I396+J396</f>
        <v>0</v>
      </c>
      <c r="L396" s="90"/>
      <c r="M396" s="90"/>
      <c r="N396" s="90">
        <f>I396*O396</f>
        <v>0</v>
      </c>
      <c r="O396" s="90">
        <v>0</v>
      </c>
      <c r="P396" s="8" t="s">
        <v>73</v>
      </c>
      <c r="Q396" s="8"/>
      <c r="R396" s="90">
        <v>0</v>
      </c>
      <c r="S396" s="6"/>
      <c r="T396" s="6"/>
    </row>
    <row r="397" spans="1:20" x14ac:dyDescent="0.3">
      <c r="A397" s="8">
        <v>2</v>
      </c>
      <c r="B397" s="67" t="s">
        <v>161</v>
      </c>
      <c r="C397" s="90">
        <v>0</v>
      </c>
      <c r="D397" s="90">
        <v>0</v>
      </c>
      <c r="E397" s="90">
        <v>0</v>
      </c>
      <c r="F397" s="90">
        <v>0</v>
      </c>
      <c r="G397" s="90">
        <f t="shared" ref="G397:G409" si="49">C397+E397-F397</f>
        <v>0</v>
      </c>
      <c r="H397" s="90">
        <v>0</v>
      </c>
      <c r="I397" s="91">
        <v>0</v>
      </c>
      <c r="J397" s="90">
        <v>0</v>
      </c>
      <c r="K397" s="94">
        <f t="shared" ref="K397:K409" si="50">H397+I397+J397</f>
        <v>0</v>
      </c>
      <c r="L397" s="90"/>
      <c r="M397" s="90"/>
      <c r="N397" s="90">
        <f t="shared" ref="N397:N409" si="51">I397*O397</f>
        <v>0</v>
      </c>
      <c r="O397" s="90">
        <v>0</v>
      </c>
      <c r="P397" s="8" t="s">
        <v>73</v>
      </c>
      <c r="Q397" s="8"/>
      <c r="R397" s="90">
        <v>0</v>
      </c>
      <c r="S397" s="6"/>
      <c r="T397" s="6"/>
    </row>
    <row r="398" spans="1:20" x14ac:dyDescent="0.3">
      <c r="A398" s="8">
        <v>3</v>
      </c>
      <c r="B398" s="67" t="s">
        <v>162</v>
      </c>
      <c r="C398" s="90">
        <v>0</v>
      </c>
      <c r="D398" s="90">
        <v>0</v>
      </c>
      <c r="E398" s="90">
        <v>0</v>
      </c>
      <c r="F398" s="90">
        <v>0</v>
      </c>
      <c r="G398" s="90">
        <f t="shared" si="49"/>
        <v>0</v>
      </c>
      <c r="H398" s="90">
        <v>0</v>
      </c>
      <c r="I398" s="93">
        <v>0</v>
      </c>
      <c r="J398" s="92">
        <v>0</v>
      </c>
      <c r="K398" s="94">
        <f t="shared" si="50"/>
        <v>0</v>
      </c>
      <c r="L398" s="90"/>
      <c r="M398" s="90"/>
      <c r="N398" s="90">
        <f t="shared" si="51"/>
        <v>0</v>
      </c>
      <c r="O398" s="90">
        <v>0</v>
      </c>
      <c r="P398" s="8" t="s">
        <v>73</v>
      </c>
      <c r="Q398" s="8"/>
      <c r="R398" s="90">
        <v>0</v>
      </c>
      <c r="S398" s="6"/>
      <c r="T398" s="6"/>
    </row>
    <row r="399" spans="1:20" x14ac:dyDescent="0.3">
      <c r="A399" s="8">
        <v>4</v>
      </c>
      <c r="B399" s="67" t="s">
        <v>163</v>
      </c>
      <c r="C399" s="90">
        <v>0</v>
      </c>
      <c r="D399" s="90">
        <v>0</v>
      </c>
      <c r="E399" s="90">
        <v>0</v>
      </c>
      <c r="F399" s="90">
        <v>0</v>
      </c>
      <c r="G399" s="90">
        <f t="shared" si="49"/>
        <v>0</v>
      </c>
      <c r="H399" s="94">
        <v>0</v>
      </c>
      <c r="I399" s="352">
        <v>0</v>
      </c>
      <c r="J399" s="90">
        <v>0</v>
      </c>
      <c r="K399" s="94">
        <f t="shared" si="50"/>
        <v>0</v>
      </c>
      <c r="L399" s="90"/>
      <c r="M399" s="90"/>
      <c r="N399" s="90">
        <f t="shared" si="51"/>
        <v>0</v>
      </c>
      <c r="O399" s="90">
        <v>0</v>
      </c>
      <c r="P399" s="8" t="s">
        <v>73</v>
      </c>
      <c r="Q399" s="8"/>
      <c r="R399" s="90">
        <v>0</v>
      </c>
      <c r="S399" s="6"/>
      <c r="T399" s="6"/>
    </row>
    <row r="400" spans="1:20" x14ac:dyDescent="0.3">
      <c r="A400" s="8">
        <v>5</v>
      </c>
      <c r="B400" s="67" t="s">
        <v>164</v>
      </c>
      <c r="C400" s="92">
        <v>0.5</v>
      </c>
      <c r="D400" s="90">
        <v>0</v>
      </c>
      <c r="E400" s="92">
        <v>0</v>
      </c>
      <c r="F400" s="90">
        <v>0</v>
      </c>
      <c r="G400" s="90">
        <f t="shared" si="49"/>
        <v>0.5</v>
      </c>
      <c r="H400" s="92">
        <v>0.5</v>
      </c>
      <c r="I400" s="91"/>
      <c r="J400" s="92"/>
      <c r="K400" s="94">
        <f t="shared" si="50"/>
        <v>0.5</v>
      </c>
      <c r="L400" s="90"/>
      <c r="M400" s="90"/>
      <c r="N400" s="90">
        <f t="shared" si="51"/>
        <v>0</v>
      </c>
      <c r="O400" s="90">
        <v>0</v>
      </c>
      <c r="P400" s="8" t="s">
        <v>73</v>
      </c>
      <c r="Q400" s="8"/>
      <c r="R400" s="90">
        <v>3</v>
      </c>
      <c r="S400" s="6"/>
      <c r="T400" s="6"/>
    </row>
    <row r="401" spans="1:20" x14ac:dyDescent="0.3">
      <c r="A401" s="8">
        <v>6</v>
      </c>
      <c r="B401" s="67" t="s">
        <v>165</v>
      </c>
      <c r="C401" s="94">
        <v>0.25</v>
      </c>
      <c r="D401" s="90">
        <v>0</v>
      </c>
      <c r="E401" s="94">
        <v>0</v>
      </c>
      <c r="F401" s="90">
        <v>0</v>
      </c>
      <c r="G401" s="90">
        <f t="shared" si="49"/>
        <v>0.25</v>
      </c>
      <c r="H401" s="94">
        <v>0.25</v>
      </c>
      <c r="I401" s="91"/>
      <c r="J401" s="94"/>
      <c r="K401" s="94">
        <f t="shared" si="50"/>
        <v>0.25</v>
      </c>
      <c r="L401" s="90"/>
      <c r="M401" s="247"/>
      <c r="N401" s="90">
        <f t="shared" si="51"/>
        <v>0</v>
      </c>
      <c r="O401" s="90">
        <v>0</v>
      </c>
      <c r="P401" s="8" t="s">
        <v>73</v>
      </c>
      <c r="Q401" s="8"/>
      <c r="R401" s="68">
        <v>2</v>
      </c>
      <c r="S401" s="6"/>
      <c r="T401" s="6"/>
    </row>
    <row r="402" spans="1:20" x14ac:dyDescent="0.3">
      <c r="A402" s="8">
        <v>7</v>
      </c>
      <c r="B402" s="67" t="s">
        <v>166</v>
      </c>
      <c r="C402" s="94">
        <v>0.25</v>
      </c>
      <c r="D402" s="90">
        <v>0</v>
      </c>
      <c r="E402" s="94">
        <v>0</v>
      </c>
      <c r="F402" s="90">
        <v>0</v>
      </c>
      <c r="G402" s="90">
        <f t="shared" si="49"/>
        <v>0.25</v>
      </c>
      <c r="H402" s="94">
        <v>0.25</v>
      </c>
      <c r="I402" s="352"/>
      <c r="J402" s="94"/>
      <c r="K402" s="94">
        <f t="shared" si="50"/>
        <v>0.25</v>
      </c>
      <c r="L402" s="90"/>
      <c r="M402" s="247"/>
      <c r="N402" s="90">
        <f t="shared" si="51"/>
        <v>0</v>
      </c>
      <c r="O402" s="90">
        <v>0</v>
      </c>
      <c r="P402" s="8" t="s">
        <v>73</v>
      </c>
      <c r="Q402" s="8"/>
      <c r="R402" s="68">
        <v>2</v>
      </c>
      <c r="S402" s="6"/>
      <c r="T402" s="6"/>
    </row>
    <row r="403" spans="1:20" x14ac:dyDescent="0.3">
      <c r="A403" s="8">
        <v>8</v>
      </c>
      <c r="B403" s="67" t="s">
        <v>167</v>
      </c>
      <c r="C403" s="94">
        <v>0.25</v>
      </c>
      <c r="D403" s="90">
        <v>0</v>
      </c>
      <c r="E403" s="94">
        <v>0</v>
      </c>
      <c r="F403" s="90">
        <v>0</v>
      </c>
      <c r="G403" s="90">
        <f t="shared" si="49"/>
        <v>0.25</v>
      </c>
      <c r="H403" s="94">
        <v>0.25</v>
      </c>
      <c r="I403" s="352"/>
      <c r="J403" s="90"/>
      <c r="K403" s="94">
        <f t="shared" si="50"/>
        <v>0.25</v>
      </c>
      <c r="L403" s="90"/>
      <c r="M403" s="247"/>
      <c r="N403" s="90">
        <f t="shared" si="51"/>
        <v>0</v>
      </c>
      <c r="O403" s="90">
        <v>0</v>
      </c>
      <c r="P403" s="8" t="s">
        <v>73</v>
      </c>
      <c r="Q403" s="8"/>
      <c r="R403" s="90">
        <v>2</v>
      </c>
      <c r="S403" s="6"/>
      <c r="T403" s="6"/>
    </row>
    <row r="404" spans="1:20" x14ac:dyDescent="0.3">
      <c r="A404" s="8">
        <v>9</v>
      </c>
      <c r="B404" s="67" t="s">
        <v>168</v>
      </c>
      <c r="C404" s="94">
        <v>0.25</v>
      </c>
      <c r="D404" s="90">
        <v>0</v>
      </c>
      <c r="E404" s="94">
        <v>0</v>
      </c>
      <c r="F404" s="90">
        <v>0</v>
      </c>
      <c r="G404" s="90">
        <f t="shared" si="49"/>
        <v>0.25</v>
      </c>
      <c r="H404" s="94">
        <v>0.25</v>
      </c>
      <c r="I404" s="93"/>
      <c r="J404" s="94"/>
      <c r="K404" s="94">
        <f t="shared" si="50"/>
        <v>0.25</v>
      </c>
      <c r="L404" s="90"/>
      <c r="M404" s="247"/>
      <c r="N404" s="90">
        <f t="shared" si="51"/>
        <v>0</v>
      </c>
      <c r="O404" s="90">
        <v>0</v>
      </c>
      <c r="P404" s="8" t="s">
        <v>73</v>
      </c>
      <c r="Q404" s="8"/>
      <c r="R404" s="90">
        <v>2</v>
      </c>
      <c r="S404" s="6"/>
      <c r="T404" s="6"/>
    </row>
    <row r="405" spans="1:20" x14ac:dyDescent="0.3">
      <c r="A405" s="8">
        <v>10</v>
      </c>
      <c r="B405" s="67" t="s">
        <v>169</v>
      </c>
      <c r="C405" s="94">
        <v>0.25</v>
      </c>
      <c r="D405" s="90">
        <v>0</v>
      </c>
      <c r="E405" s="94">
        <v>0</v>
      </c>
      <c r="F405" s="90">
        <v>0</v>
      </c>
      <c r="G405" s="90">
        <f t="shared" si="49"/>
        <v>0.25</v>
      </c>
      <c r="H405" s="94">
        <v>0.25</v>
      </c>
      <c r="I405" s="352"/>
      <c r="J405" s="92"/>
      <c r="K405" s="94">
        <f t="shared" si="50"/>
        <v>0.25</v>
      </c>
      <c r="L405" s="90"/>
      <c r="M405" s="247"/>
      <c r="N405" s="90">
        <f t="shared" si="51"/>
        <v>0</v>
      </c>
      <c r="O405" s="90">
        <v>0</v>
      </c>
      <c r="P405" s="8" t="s">
        <v>73</v>
      </c>
      <c r="Q405" s="8"/>
      <c r="R405" s="68">
        <v>5</v>
      </c>
      <c r="S405" s="6"/>
      <c r="T405" s="6"/>
    </row>
    <row r="406" spans="1:20" x14ac:dyDescent="0.3">
      <c r="A406" s="8">
        <v>11</v>
      </c>
      <c r="B406" s="67" t="s">
        <v>170</v>
      </c>
      <c r="C406" s="94">
        <v>0.25</v>
      </c>
      <c r="D406" s="90">
        <v>0</v>
      </c>
      <c r="E406" s="94">
        <v>0</v>
      </c>
      <c r="F406" s="90">
        <v>0</v>
      </c>
      <c r="G406" s="90">
        <f t="shared" si="49"/>
        <v>0.25</v>
      </c>
      <c r="H406" s="94">
        <v>0.25</v>
      </c>
      <c r="I406" s="352"/>
      <c r="J406" s="90"/>
      <c r="K406" s="94">
        <f t="shared" si="50"/>
        <v>0.25</v>
      </c>
      <c r="L406" s="90"/>
      <c r="M406" s="247"/>
      <c r="N406" s="90">
        <f t="shared" si="51"/>
        <v>0</v>
      </c>
      <c r="O406" s="90">
        <v>0</v>
      </c>
      <c r="P406" s="8" t="s">
        <v>73</v>
      </c>
      <c r="Q406" s="8"/>
      <c r="R406" s="90">
        <v>5</v>
      </c>
      <c r="S406" s="6"/>
      <c r="T406" s="6"/>
    </row>
    <row r="407" spans="1:20" x14ac:dyDescent="0.3">
      <c r="A407" s="8">
        <v>12</v>
      </c>
      <c r="B407" s="67" t="s">
        <v>171</v>
      </c>
      <c r="C407" s="94">
        <v>0.5</v>
      </c>
      <c r="D407" s="90">
        <v>0</v>
      </c>
      <c r="E407" s="94">
        <v>0</v>
      </c>
      <c r="F407" s="90">
        <v>0</v>
      </c>
      <c r="G407" s="90">
        <f t="shared" si="49"/>
        <v>0.5</v>
      </c>
      <c r="H407" s="94">
        <v>0.5</v>
      </c>
      <c r="I407" s="352"/>
      <c r="J407" s="94"/>
      <c r="K407" s="94">
        <f t="shared" si="50"/>
        <v>0.5</v>
      </c>
      <c r="L407" s="90"/>
      <c r="M407" s="247"/>
      <c r="N407" s="90">
        <f t="shared" si="51"/>
        <v>0</v>
      </c>
      <c r="O407" s="90">
        <v>0</v>
      </c>
      <c r="P407" s="8" t="s">
        <v>73</v>
      </c>
      <c r="Q407" s="8"/>
      <c r="R407" s="90">
        <v>5</v>
      </c>
      <c r="S407" s="6"/>
      <c r="T407" s="6"/>
    </row>
    <row r="408" spans="1:20" x14ac:dyDescent="0.3">
      <c r="A408" s="8">
        <v>13</v>
      </c>
      <c r="B408" s="67" t="s">
        <v>172</v>
      </c>
      <c r="C408" s="90">
        <v>0</v>
      </c>
      <c r="D408" s="90">
        <v>0</v>
      </c>
      <c r="E408" s="90">
        <v>0</v>
      </c>
      <c r="F408" s="90">
        <v>0</v>
      </c>
      <c r="G408" s="90">
        <f t="shared" si="49"/>
        <v>0</v>
      </c>
      <c r="H408" s="90">
        <v>0</v>
      </c>
      <c r="I408" s="93"/>
      <c r="J408" s="92"/>
      <c r="K408" s="94">
        <f t="shared" si="50"/>
        <v>0</v>
      </c>
      <c r="L408" s="90"/>
      <c r="M408" s="247"/>
      <c r="N408" s="90">
        <f t="shared" si="51"/>
        <v>0</v>
      </c>
      <c r="O408" s="90">
        <v>0</v>
      </c>
      <c r="P408" s="8" t="s">
        <v>73</v>
      </c>
      <c r="Q408" s="8"/>
      <c r="R408" s="90">
        <v>0</v>
      </c>
      <c r="S408" s="6"/>
      <c r="T408" s="6"/>
    </row>
    <row r="409" spans="1:20" x14ac:dyDescent="0.3">
      <c r="A409" s="8">
        <v>14</v>
      </c>
      <c r="B409" s="67" t="s">
        <v>173</v>
      </c>
      <c r="C409" s="92">
        <v>0.5</v>
      </c>
      <c r="D409" s="90">
        <v>0</v>
      </c>
      <c r="E409" s="92">
        <v>0</v>
      </c>
      <c r="F409" s="90">
        <v>0</v>
      </c>
      <c r="G409" s="90">
        <f t="shared" si="49"/>
        <v>0.5</v>
      </c>
      <c r="H409" s="92">
        <v>0.5</v>
      </c>
      <c r="I409" s="93"/>
      <c r="J409" s="92"/>
      <c r="K409" s="94">
        <f t="shared" si="50"/>
        <v>0.5</v>
      </c>
      <c r="L409" s="90"/>
      <c r="M409" s="247"/>
      <c r="N409" s="90">
        <f t="shared" si="51"/>
        <v>0</v>
      </c>
      <c r="O409" s="90">
        <v>0</v>
      </c>
      <c r="P409" s="8" t="s">
        <v>73</v>
      </c>
      <c r="Q409" s="8"/>
      <c r="R409" s="68">
        <v>4</v>
      </c>
      <c r="S409" s="6"/>
      <c r="T409" s="6"/>
    </row>
    <row r="410" spans="1:20" x14ac:dyDescent="0.3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90">
        <v>0</v>
      </c>
      <c r="O410" s="90">
        <v>0</v>
      </c>
      <c r="P410" s="6"/>
      <c r="Q410" s="6"/>
      <c r="R410" s="6"/>
      <c r="S410" s="6"/>
      <c r="T410" s="6"/>
    </row>
    <row r="411" spans="1:20" x14ac:dyDescent="0.3">
      <c r="A411" s="6"/>
      <c r="B411" s="41" t="s">
        <v>3</v>
      </c>
      <c r="C411" s="3">
        <f t="shared" ref="C411:K411" si="52">SUM(C396:C410)</f>
        <v>3</v>
      </c>
      <c r="D411" s="3">
        <f t="shared" si="52"/>
        <v>0</v>
      </c>
      <c r="E411" s="3">
        <f t="shared" si="52"/>
        <v>0</v>
      </c>
      <c r="F411" s="3">
        <f t="shared" si="52"/>
        <v>0</v>
      </c>
      <c r="G411" s="3">
        <f t="shared" si="52"/>
        <v>3</v>
      </c>
      <c r="H411" s="3">
        <f t="shared" si="52"/>
        <v>3</v>
      </c>
      <c r="I411" s="64">
        <f t="shared" si="52"/>
        <v>0</v>
      </c>
      <c r="J411" s="3">
        <f t="shared" si="52"/>
        <v>0</v>
      </c>
      <c r="K411" s="3">
        <f t="shared" si="52"/>
        <v>3</v>
      </c>
      <c r="L411" s="90">
        <f>SUM(L401:L410)</f>
        <v>0</v>
      </c>
      <c r="M411" s="7">
        <f>SUM(M396:M409)/4</f>
        <v>0</v>
      </c>
      <c r="N411" s="90">
        <f>SUM(N396:N409)</f>
        <v>0</v>
      </c>
      <c r="O411" s="90">
        <f>SUM(O396:O409)/14</f>
        <v>0</v>
      </c>
      <c r="P411" s="8" t="s">
        <v>73</v>
      </c>
      <c r="Q411" s="8"/>
      <c r="R411" s="3">
        <f>SUM(R396:R410)</f>
        <v>30</v>
      </c>
      <c r="S411" s="63"/>
      <c r="T411" s="6"/>
    </row>
    <row r="413" spans="1:20" x14ac:dyDescent="0.3">
      <c r="A413" s="16" t="s">
        <v>46</v>
      </c>
      <c r="O413" s="419" t="str">
        <f>O371</f>
        <v>Curup Utara, 31 Desember 2023</v>
      </c>
      <c r="P413" s="419"/>
      <c r="Q413" s="419"/>
      <c r="R413" s="419"/>
      <c r="S413" s="419"/>
      <c r="T413" s="419"/>
    </row>
    <row r="414" spans="1:20" x14ac:dyDescent="0.3">
      <c r="O414" s="419" t="s">
        <v>2</v>
      </c>
      <c r="P414" s="419"/>
      <c r="Q414" s="419"/>
      <c r="R414" s="419"/>
      <c r="S414" s="419"/>
      <c r="T414" s="419"/>
    </row>
    <row r="415" spans="1:20" x14ac:dyDescent="0.3">
      <c r="B415" s="16" t="s">
        <v>383</v>
      </c>
    </row>
    <row r="416" spans="1:20" x14ac:dyDescent="0.3">
      <c r="B416" s="368" t="s">
        <v>384</v>
      </c>
    </row>
    <row r="417" spans="1:20" x14ac:dyDescent="0.3">
      <c r="O417" s="428" t="str">
        <f>O375</f>
        <v>JUFRIZAL, SP</v>
      </c>
      <c r="P417" s="428"/>
      <c r="Q417" s="428"/>
      <c r="R417" s="428"/>
      <c r="S417" s="428"/>
      <c r="T417" s="428"/>
    </row>
    <row r="418" spans="1:20" x14ac:dyDescent="0.3">
      <c r="O418" s="419" t="str">
        <f>O376</f>
        <v>NIP. 19691012 200003 1 002</v>
      </c>
      <c r="P418" s="419"/>
      <c r="Q418" s="419"/>
      <c r="R418" s="419"/>
      <c r="S418" s="419"/>
      <c r="T418" s="419"/>
    </row>
    <row r="420" spans="1:20" x14ac:dyDescent="0.3">
      <c r="A420" s="16" t="s">
        <v>96</v>
      </c>
    </row>
    <row r="421" spans="1:20" x14ac:dyDescent="0.3">
      <c r="L421" s="17"/>
    </row>
    <row r="422" spans="1:20" x14ac:dyDescent="0.3">
      <c r="A422" s="441" t="s">
        <v>93</v>
      </c>
      <c r="B422" s="460"/>
      <c r="C422" s="460"/>
      <c r="D422" s="460"/>
      <c r="E422" s="460"/>
      <c r="F422" s="460"/>
      <c r="G422" s="460"/>
      <c r="H422" s="460"/>
      <c r="I422" s="460"/>
      <c r="J422" s="460"/>
      <c r="K422" s="460"/>
      <c r="L422" s="460"/>
      <c r="M422" s="460"/>
      <c r="N422" s="460"/>
      <c r="O422" s="460"/>
      <c r="P422" s="460"/>
      <c r="Q422" s="460"/>
      <c r="R422" s="460"/>
      <c r="S422" s="460"/>
      <c r="T422" s="447"/>
    </row>
    <row r="423" spans="1:20" x14ac:dyDescent="0.3">
      <c r="A423" s="444" t="s">
        <v>4</v>
      </c>
      <c r="B423" s="461"/>
      <c r="C423" s="461"/>
      <c r="D423" s="461"/>
      <c r="E423" s="461"/>
      <c r="F423" s="461"/>
      <c r="G423" s="461"/>
      <c r="H423" s="461"/>
      <c r="I423" s="461"/>
      <c r="J423" s="461"/>
      <c r="K423" s="461"/>
      <c r="L423" s="461"/>
      <c r="M423" s="461"/>
      <c r="N423" s="461"/>
      <c r="O423" s="461"/>
      <c r="P423" s="461"/>
      <c r="Q423" s="461"/>
      <c r="R423" s="461"/>
      <c r="S423" s="461"/>
      <c r="T423" s="445"/>
    </row>
    <row r="424" spans="1:20" x14ac:dyDescent="0.3">
      <c r="N424" s="18"/>
    </row>
    <row r="425" spans="1:20" x14ac:dyDescent="0.3">
      <c r="A425" s="19" t="s">
        <v>5</v>
      </c>
      <c r="B425" s="19"/>
      <c r="C425" s="19" t="s">
        <v>88</v>
      </c>
      <c r="D425" s="19"/>
      <c r="L425" s="20"/>
      <c r="N425" s="20"/>
      <c r="Q425" s="16" t="s">
        <v>42</v>
      </c>
      <c r="S425" s="16" t="str">
        <f>S383</f>
        <v>: 2023</v>
      </c>
    </row>
    <row r="426" spans="1:20" x14ac:dyDescent="0.3">
      <c r="A426" s="16" t="s">
        <v>9</v>
      </c>
      <c r="C426" s="16" t="str">
        <f>C384</f>
        <v>: CURUP UTARA</v>
      </c>
      <c r="Q426" s="16" t="s">
        <v>43</v>
      </c>
      <c r="S426" s="16" t="s">
        <v>45</v>
      </c>
    </row>
    <row r="427" spans="1:20" x14ac:dyDescent="0.3">
      <c r="A427" s="16" t="s">
        <v>6</v>
      </c>
      <c r="C427" s="16" t="s">
        <v>99</v>
      </c>
      <c r="Q427" s="16" t="s">
        <v>44</v>
      </c>
      <c r="S427" s="16" t="str">
        <f>S385</f>
        <v>: IV ( Empat )</v>
      </c>
    </row>
    <row r="428" spans="1:20" x14ac:dyDescent="0.3">
      <c r="A428" s="16" t="s">
        <v>7</v>
      </c>
      <c r="C428" s="16" t="s">
        <v>41</v>
      </c>
    </row>
    <row r="430" spans="1:20" x14ac:dyDescent="0.3">
      <c r="A430" s="462" t="s">
        <v>8</v>
      </c>
      <c r="B430" s="424" t="s">
        <v>91</v>
      </c>
      <c r="C430" s="22" t="s">
        <v>10</v>
      </c>
      <c r="D430" s="433" t="s">
        <v>15</v>
      </c>
      <c r="E430" s="422"/>
      <c r="F430" s="422"/>
      <c r="G430" s="422"/>
      <c r="H430" s="422"/>
      <c r="I430" s="422"/>
      <c r="J430" s="422"/>
      <c r="K430" s="423"/>
      <c r="L430" s="431" t="s">
        <v>28</v>
      </c>
      <c r="M430" s="432"/>
      <c r="N430" s="431" t="s">
        <v>28</v>
      </c>
      <c r="O430" s="432"/>
      <c r="P430" s="23"/>
      <c r="Q430" s="387"/>
      <c r="R430" s="421" t="s">
        <v>35</v>
      </c>
      <c r="S430" s="427"/>
      <c r="T430" s="424" t="s">
        <v>39</v>
      </c>
    </row>
    <row r="431" spans="1:20" x14ac:dyDescent="0.3">
      <c r="A431" s="463"/>
      <c r="B431" s="425"/>
      <c r="C431" s="24" t="s">
        <v>11</v>
      </c>
      <c r="D431" s="421" t="s">
        <v>16</v>
      </c>
      <c r="E431" s="422"/>
      <c r="F431" s="422"/>
      <c r="G431" s="423"/>
      <c r="H431" s="433" t="s">
        <v>23</v>
      </c>
      <c r="I431" s="422"/>
      <c r="J431" s="422"/>
      <c r="K431" s="423"/>
      <c r="L431" s="434" t="s">
        <v>29</v>
      </c>
      <c r="M431" s="435"/>
      <c r="N431" s="434" t="s">
        <v>29</v>
      </c>
      <c r="O431" s="435"/>
      <c r="P431" s="25"/>
      <c r="Q431" s="26" t="s">
        <v>416</v>
      </c>
      <c r="R431" s="429" t="s">
        <v>36</v>
      </c>
      <c r="S431" s="430"/>
      <c r="T431" s="425"/>
    </row>
    <row r="432" spans="1:20" x14ac:dyDescent="0.3">
      <c r="A432" s="463"/>
      <c r="B432" s="425"/>
      <c r="C432" s="26" t="s">
        <v>12</v>
      </c>
      <c r="D432" s="23"/>
      <c r="E432" s="27"/>
      <c r="F432" s="23"/>
      <c r="G432" s="23"/>
      <c r="H432" s="23"/>
      <c r="I432" s="23"/>
      <c r="J432" s="23"/>
      <c r="K432" s="23"/>
      <c r="L432" s="421" t="s">
        <v>30</v>
      </c>
      <c r="M432" s="427"/>
      <c r="N432" s="421" t="s">
        <v>30</v>
      </c>
      <c r="O432" s="427"/>
      <c r="P432" s="24" t="s">
        <v>34</v>
      </c>
      <c r="Q432" s="24" t="s">
        <v>417</v>
      </c>
      <c r="R432" s="22"/>
      <c r="S432" s="22"/>
      <c r="T432" s="425"/>
    </row>
    <row r="433" spans="1:20" x14ac:dyDescent="0.3">
      <c r="A433" s="463"/>
      <c r="B433" s="425"/>
      <c r="C433" s="26" t="s">
        <v>13</v>
      </c>
      <c r="D433" s="24" t="s">
        <v>17</v>
      </c>
      <c r="E433" s="28" t="s">
        <v>17</v>
      </c>
      <c r="F433" s="24" t="s">
        <v>20</v>
      </c>
      <c r="G433" s="24" t="s">
        <v>22</v>
      </c>
      <c r="H433" s="24" t="s">
        <v>24</v>
      </c>
      <c r="I433" s="24" t="s">
        <v>25</v>
      </c>
      <c r="J433" s="24" t="s">
        <v>26</v>
      </c>
      <c r="K433" s="24" t="s">
        <v>22</v>
      </c>
      <c r="L433" s="429" t="s">
        <v>14</v>
      </c>
      <c r="M433" s="430"/>
      <c r="N433" s="429" t="s">
        <v>33</v>
      </c>
      <c r="O433" s="430"/>
      <c r="P433" s="24" t="s">
        <v>28</v>
      </c>
      <c r="Q433" s="24" t="s">
        <v>418</v>
      </c>
      <c r="R433" s="24" t="s">
        <v>37</v>
      </c>
      <c r="S433" s="24" t="s">
        <v>38</v>
      </c>
      <c r="T433" s="425"/>
    </row>
    <row r="434" spans="1:20" x14ac:dyDescent="0.3">
      <c r="A434" s="463"/>
      <c r="B434" s="425"/>
      <c r="C434" s="26" t="s">
        <v>14</v>
      </c>
      <c r="D434" s="24" t="s">
        <v>18</v>
      </c>
      <c r="E434" s="28" t="s">
        <v>19</v>
      </c>
      <c r="F434" s="24" t="s">
        <v>21</v>
      </c>
      <c r="G434" s="24"/>
      <c r="H434" s="24"/>
      <c r="I434" s="24"/>
      <c r="J434" s="24" t="s">
        <v>27</v>
      </c>
      <c r="K434" s="24"/>
      <c r="L434" s="22" t="s">
        <v>22</v>
      </c>
      <c r="M434" s="22" t="s">
        <v>31</v>
      </c>
      <c r="N434" s="22" t="s">
        <v>22</v>
      </c>
      <c r="O434" s="22" t="s">
        <v>31</v>
      </c>
      <c r="P434" s="25"/>
      <c r="Q434" s="25"/>
      <c r="R434" s="25"/>
      <c r="S434" s="25"/>
      <c r="T434" s="425"/>
    </row>
    <row r="435" spans="1:20" x14ac:dyDescent="0.3">
      <c r="A435" s="464"/>
      <c r="B435" s="426"/>
      <c r="C435" s="29"/>
      <c r="D435" s="30"/>
      <c r="E435" s="31"/>
      <c r="F435" s="30"/>
      <c r="G435" s="30"/>
      <c r="H435" s="30"/>
      <c r="I435" s="30"/>
      <c r="J435" s="30"/>
      <c r="K435" s="30"/>
      <c r="L435" s="95" t="s">
        <v>29</v>
      </c>
      <c r="M435" s="33" t="s">
        <v>32</v>
      </c>
      <c r="N435" s="32" t="s">
        <v>29</v>
      </c>
      <c r="O435" s="33" t="s">
        <v>32</v>
      </c>
      <c r="P435" s="30"/>
      <c r="Q435" s="30"/>
      <c r="R435" s="30"/>
      <c r="S435" s="30"/>
      <c r="T435" s="426"/>
    </row>
    <row r="436" spans="1:20" x14ac:dyDescent="0.3">
      <c r="A436" s="6">
        <v>1</v>
      </c>
      <c r="B436" s="8">
        <v>2</v>
      </c>
      <c r="C436" s="8">
        <v>3</v>
      </c>
      <c r="D436" s="8">
        <v>4</v>
      </c>
      <c r="E436" s="8">
        <v>5</v>
      </c>
      <c r="F436" s="8">
        <v>6</v>
      </c>
      <c r="G436" s="8" t="s">
        <v>0</v>
      </c>
      <c r="H436" s="8">
        <v>8</v>
      </c>
      <c r="I436" s="8">
        <v>9</v>
      </c>
      <c r="J436" s="8">
        <v>10</v>
      </c>
      <c r="K436" s="8" t="s">
        <v>1</v>
      </c>
      <c r="L436" s="8">
        <v>12</v>
      </c>
      <c r="M436" s="8">
        <v>13</v>
      </c>
      <c r="N436" s="8">
        <v>14</v>
      </c>
      <c r="O436" s="8">
        <v>15</v>
      </c>
      <c r="P436" s="8">
        <v>16</v>
      </c>
      <c r="Q436" s="8"/>
      <c r="R436" s="8">
        <v>17</v>
      </c>
      <c r="S436" s="8">
        <v>18</v>
      </c>
      <c r="T436" s="8">
        <v>19</v>
      </c>
    </row>
    <row r="437" spans="1:20" x14ac:dyDescent="0.3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7"/>
      <c r="P437" s="6"/>
      <c r="Q437" s="6"/>
      <c r="R437" s="6"/>
      <c r="S437" s="6"/>
      <c r="T437" s="6"/>
    </row>
    <row r="438" spans="1:20" x14ac:dyDescent="0.3">
      <c r="A438" s="8">
        <v>1</v>
      </c>
      <c r="B438" s="67" t="s">
        <v>160</v>
      </c>
      <c r="C438" s="90">
        <v>0</v>
      </c>
      <c r="D438" s="90">
        <v>0</v>
      </c>
      <c r="E438" s="90">
        <v>0</v>
      </c>
      <c r="F438" s="90">
        <v>0</v>
      </c>
      <c r="G438" s="90">
        <f>C438+E438-F438</f>
        <v>0</v>
      </c>
      <c r="H438" s="90">
        <v>0</v>
      </c>
      <c r="I438" s="91">
        <v>0</v>
      </c>
      <c r="J438" s="90">
        <v>0</v>
      </c>
      <c r="K438" s="94">
        <f>H438+I438+J438</f>
        <v>0</v>
      </c>
      <c r="L438" s="90"/>
      <c r="M438" s="90"/>
      <c r="N438" s="90">
        <f>I438*O438</f>
        <v>0</v>
      </c>
      <c r="O438" s="90">
        <v>0</v>
      </c>
      <c r="P438" s="8" t="s">
        <v>283</v>
      </c>
      <c r="Q438" s="8"/>
      <c r="R438" s="90">
        <v>0</v>
      </c>
      <c r="S438" s="6"/>
      <c r="T438" s="6"/>
    </row>
    <row r="439" spans="1:20" x14ac:dyDescent="0.3">
      <c r="A439" s="8">
        <v>2</v>
      </c>
      <c r="B439" s="67" t="s">
        <v>161</v>
      </c>
      <c r="C439" s="90">
        <v>0</v>
      </c>
      <c r="D439" s="90">
        <v>0</v>
      </c>
      <c r="E439" s="90">
        <v>0</v>
      </c>
      <c r="F439" s="90">
        <v>0</v>
      </c>
      <c r="G439" s="90">
        <f t="shared" ref="G439:G451" si="53">C439+E439-F439</f>
        <v>0</v>
      </c>
      <c r="H439" s="90">
        <v>0</v>
      </c>
      <c r="I439" s="91">
        <v>0</v>
      </c>
      <c r="J439" s="90">
        <v>0</v>
      </c>
      <c r="K439" s="94">
        <f t="shared" ref="K439:K451" si="54">H439+I439+J439</f>
        <v>0</v>
      </c>
      <c r="L439" s="90"/>
      <c r="M439" s="90"/>
      <c r="N439" s="90">
        <f t="shared" ref="N439:N451" si="55">I439*O439</f>
        <v>0</v>
      </c>
      <c r="O439" s="90">
        <v>0</v>
      </c>
      <c r="P439" s="8" t="s">
        <v>283</v>
      </c>
      <c r="Q439" s="8"/>
      <c r="R439" s="90">
        <v>0</v>
      </c>
      <c r="S439" s="6"/>
      <c r="T439" s="6"/>
    </row>
    <row r="440" spans="1:20" x14ac:dyDescent="0.3">
      <c r="A440" s="8">
        <v>3</v>
      </c>
      <c r="B440" s="67" t="s">
        <v>162</v>
      </c>
      <c r="C440" s="94">
        <v>0.75</v>
      </c>
      <c r="D440" s="90">
        <v>0</v>
      </c>
      <c r="E440" s="94">
        <v>0</v>
      </c>
      <c r="F440" s="90">
        <v>0</v>
      </c>
      <c r="G440" s="94">
        <f t="shared" si="53"/>
        <v>0.75</v>
      </c>
      <c r="H440" s="94">
        <v>0.75</v>
      </c>
      <c r="I440" s="352"/>
      <c r="J440" s="92">
        <v>0</v>
      </c>
      <c r="K440" s="94">
        <f t="shared" si="54"/>
        <v>0.75</v>
      </c>
      <c r="L440" s="90"/>
      <c r="M440" s="90"/>
      <c r="N440" s="90">
        <f t="shared" si="55"/>
        <v>0</v>
      </c>
      <c r="O440" s="90">
        <v>0</v>
      </c>
      <c r="P440" s="8" t="s">
        <v>283</v>
      </c>
      <c r="Q440" s="8"/>
      <c r="R440" s="90">
        <v>3</v>
      </c>
      <c r="S440" s="6"/>
      <c r="T440" s="6"/>
    </row>
    <row r="441" spans="1:20" x14ac:dyDescent="0.3">
      <c r="A441" s="8">
        <v>4</v>
      </c>
      <c r="B441" s="67" t="s">
        <v>163</v>
      </c>
      <c r="C441" s="94">
        <v>0.75</v>
      </c>
      <c r="D441" s="90">
        <v>0</v>
      </c>
      <c r="E441" s="94">
        <v>0</v>
      </c>
      <c r="F441" s="90">
        <v>0</v>
      </c>
      <c r="G441" s="94">
        <f t="shared" si="53"/>
        <v>0.75</v>
      </c>
      <c r="H441" s="94">
        <v>0.75</v>
      </c>
      <c r="I441" s="352"/>
      <c r="J441" s="90">
        <v>0</v>
      </c>
      <c r="K441" s="94">
        <f t="shared" si="54"/>
        <v>0.75</v>
      </c>
      <c r="L441" s="90"/>
      <c r="M441" s="90"/>
      <c r="N441" s="90">
        <f t="shared" si="55"/>
        <v>0</v>
      </c>
      <c r="O441" s="90">
        <v>0</v>
      </c>
      <c r="P441" s="8" t="s">
        <v>283</v>
      </c>
      <c r="Q441" s="8"/>
      <c r="R441" s="90">
        <v>5</v>
      </c>
      <c r="S441" s="6"/>
      <c r="T441" s="6"/>
    </row>
    <row r="442" spans="1:20" x14ac:dyDescent="0.3">
      <c r="A442" s="8">
        <v>5</v>
      </c>
      <c r="B442" s="67" t="s">
        <v>164</v>
      </c>
      <c r="C442" s="90">
        <v>1</v>
      </c>
      <c r="D442" s="90">
        <v>0</v>
      </c>
      <c r="E442" s="90">
        <v>0</v>
      </c>
      <c r="F442" s="90">
        <v>0</v>
      </c>
      <c r="G442" s="90">
        <f t="shared" si="53"/>
        <v>1</v>
      </c>
      <c r="H442" s="90">
        <v>1</v>
      </c>
      <c r="I442" s="91"/>
      <c r="J442" s="90">
        <v>0</v>
      </c>
      <c r="K442" s="94">
        <f t="shared" si="54"/>
        <v>1</v>
      </c>
      <c r="L442" s="90"/>
      <c r="M442" s="90"/>
      <c r="N442" s="90">
        <f t="shared" si="55"/>
        <v>0</v>
      </c>
      <c r="O442" s="90">
        <v>0</v>
      </c>
      <c r="P442" s="8" t="s">
        <v>283</v>
      </c>
      <c r="Q442" s="8"/>
      <c r="R442" s="90">
        <v>8</v>
      </c>
      <c r="S442" s="6"/>
      <c r="T442" s="6"/>
    </row>
    <row r="443" spans="1:20" x14ac:dyDescent="0.3">
      <c r="A443" s="8">
        <v>6</v>
      </c>
      <c r="B443" s="67" t="s">
        <v>165</v>
      </c>
      <c r="C443" s="90">
        <v>1</v>
      </c>
      <c r="D443" s="90">
        <v>0</v>
      </c>
      <c r="E443" s="90">
        <v>0</v>
      </c>
      <c r="F443" s="90">
        <v>0</v>
      </c>
      <c r="G443" s="90">
        <f t="shared" si="53"/>
        <v>1</v>
      </c>
      <c r="H443" s="90">
        <v>1</v>
      </c>
      <c r="I443" s="91"/>
      <c r="J443" s="90">
        <v>0</v>
      </c>
      <c r="K443" s="94">
        <f t="shared" si="54"/>
        <v>1</v>
      </c>
      <c r="L443" s="90"/>
      <c r="M443" s="247"/>
      <c r="N443" s="90">
        <f t="shared" si="55"/>
        <v>0</v>
      </c>
      <c r="O443" s="90">
        <v>0</v>
      </c>
      <c r="P443" s="8" t="s">
        <v>283</v>
      </c>
      <c r="Q443" s="8"/>
      <c r="R443" s="68">
        <v>7</v>
      </c>
      <c r="S443" s="6"/>
      <c r="T443" s="6"/>
    </row>
    <row r="444" spans="1:20" x14ac:dyDescent="0.3">
      <c r="A444" s="8">
        <v>7</v>
      </c>
      <c r="B444" s="67" t="s">
        <v>166</v>
      </c>
      <c r="C444" s="94">
        <v>1</v>
      </c>
      <c r="D444" s="90">
        <v>0</v>
      </c>
      <c r="E444" s="94">
        <v>0</v>
      </c>
      <c r="F444" s="90">
        <v>0</v>
      </c>
      <c r="G444" s="90">
        <f t="shared" si="53"/>
        <v>1</v>
      </c>
      <c r="H444" s="94">
        <v>1</v>
      </c>
      <c r="I444" s="352"/>
      <c r="J444" s="90">
        <v>0</v>
      </c>
      <c r="K444" s="94">
        <f t="shared" si="54"/>
        <v>1</v>
      </c>
      <c r="L444" s="90"/>
      <c r="M444" s="247"/>
      <c r="N444" s="90">
        <f t="shared" si="55"/>
        <v>0</v>
      </c>
      <c r="O444" s="90">
        <v>0</v>
      </c>
      <c r="P444" s="8" t="s">
        <v>283</v>
      </c>
      <c r="Q444" s="8"/>
      <c r="R444" s="68">
        <v>8</v>
      </c>
      <c r="S444" s="6"/>
      <c r="T444" s="6"/>
    </row>
    <row r="445" spans="1:20" x14ac:dyDescent="0.3">
      <c r="A445" s="8">
        <v>8</v>
      </c>
      <c r="B445" s="67" t="s">
        <v>167</v>
      </c>
      <c r="C445" s="94">
        <v>0.5</v>
      </c>
      <c r="D445" s="90">
        <v>0</v>
      </c>
      <c r="E445" s="94">
        <v>0</v>
      </c>
      <c r="F445" s="90">
        <v>0</v>
      </c>
      <c r="G445" s="92">
        <f t="shared" si="53"/>
        <v>0.5</v>
      </c>
      <c r="H445" s="94">
        <v>0.5</v>
      </c>
      <c r="I445" s="352"/>
      <c r="J445" s="90">
        <v>0</v>
      </c>
      <c r="K445" s="94">
        <f t="shared" si="54"/>
        <v>0.5</v>
      </c>
      <c r="L445" s="90"/>
      <c r="M445" s="247"/>
      <c r="N445" s="90">
        <f t="shared" si="55"/>
        <v>0</v>
      </c>
      <c r="O445" s="90">
        <v>0</v>
      </c>
      <c r="P445" s="8" t="s">
        <v>283</v>
      </c>
      <c r="Q445" s="8"/>
      <c r="R445" s="90">
        <v>5</v>
      </c>
      <c r="S445" s="6"/>
      <c r="T445" s="6"/>
    </row>
    <row r="446" spans="1:20" x14ac:dyDescent="0.3">
      <c r="A446" s="8">
        <v>9</v>
      </c>
      <c r="B446" s="67" t="s">
        <v>168</v>
      </c>
      <c r="C446" s="90">
        <v>1</v>
      </c>
      <c r="D446" s="90">
        <v>0</v>
      </c>
      <c r="E446" s="90">
        <v>0</v>
      </c>
      <c r="F446" s="90">
        <v>0</v>
      </c>
      <c r="G446" s="90">
        <f t="shared" si="53"/>
        <v>1</v>
      </c>
      <c r="H446" s="90">
        <v>1</v>
      </c>
      <c r="I446" s="91"/>
      <c r="J446" s="92">
        <v>0</v>
      </c>
      <c r="K446" s="94">
        <f t="shared" si="54"/>
        <v>1</v>
      </c>
      <c r="L446" s="90"/>
      <c r="M446" s="247"/>
      <c r="N446" s="90">
        <f t="shared" si="55"/>
        <v>0</v>
      </c>
      <c r="O446" s="90">
        <v>0</v>
      </c>
      <c r="P446" s="8" t="s">
        <v>283</v>
      </c>
      <c r="Q446" s="8"/>
      <c r="R446" s="90">
        <v>7</v>
      </c>
      <c r="S446" s="6"/>
      <c r="T446" s="6"/>
    </row>
    <row r="447" spans="1:20" x14ac:dyDescent="0.3">
      <c r="A447" s="8">
        <v>10</v>
      </c>
      <c r="B447" s="67" t="s">
        <v>169</v>
      </c>
      <c r="C447" s="90">
        <v>1</v>
      </c>
      <c r="D447" s="90">
        <v>0</v>
      </c>
      <c r="E447" s="90">
        <v>0</v>
      </c>
      <c r="F447" s="90">
        <v>0</v>
      </c>
      <c r="G447" s="90">
        <f t="shared" si="53"/>
        <v>1</v>
      </c>
      <c r="H447" s="90">
        <v>1</v>
      </c>
      <c r="I447" s="91"/>
      <c r="J447" s="92">
        <v>0</v>
      </c>
      <c r="K447" s="94">
        <f t="shared" si="54"/>
        <v>1</v>
      </c>
      <c r="L447" s="90"/>
      <c r="M447" s="247"/>
      <c r="N447" s="90">
        <f t="shared" si="55"/>
        <v>0</v>
      </c>
      <c r="O447" s="90">
        <v>0</v>
      </c>
      <c r="P447" s="8" t="s">
        <v>283</v>
      </c>
      <c r="Q447" s="8"/>
      <c r="R447" s="68">
        <v>7</v>
      </c>
      <c r="S447" s="6"/>
      <c r="T447" s="6"/>
    </row>
    <row r="448" spans="1:20" x14ac:dyDescent="0.3">
      <c r="A448" s="8">
        <v>11</v>
      </c>
      <c r="B448" s="67" t="s">
        <v>170</v>
      </c>
      <c r="C448" s="90">
        <v>1</v>
      </c>
      <c r="D448" s="90">
        <v>0</v>
      </c>
      <c r="E448" s="90">
        <v>0</v>
      </c>
      <c r="F448" s="90">
        <v>0</v>
      </c>
      <c r="G448" s="90">
        <f t="shared" si="53"/>
        <v>1</v>
      </c>
      <c r="H448" s="90">
        <v>1</v>
      </c>
      <c r="I448" s="91"/>
      <c r="J448" s="90">
        <v>0</v>
      </c>
      <c r="K448" s="94">
        <f t="shared" si="54"/>
        <v>1</v>
      </c>
      <c r="L448" s="90"/>
      <c r="M448" s="247"/>
      <c r="N448" s="90">
        <f t="shared" si="55"/>
        <v>0</v>
      </c>
      <c r="O448" s="90">
        <v>0</v>
      </c>
      <c r="P448" s="8" t="s">
        <v>283</v>
      </c>
      <c r="Q448" s="8"/>
      <c r="R448" s="90">
        <v>4</v>
      </c>
      <c r="S448" s="6"/>
      <c r="T448" s="6"/>
    </row>
    <row r="449" spans="1:20" x14ac:dyDescent="0.3">
      <c r="A449" s="8">
        <v>12</v>
      </c>
      <c r="B449" s="67" t="s">
        <v>171</v>
      </c>
      <c r="C449" s="90">
        <v>1</v>
      </c>
      <c r="D449" s="90">
        <v>0</v>
      </c>
      <c r="E449" s="90">
        <v>0</v>
      </c>
      <c r="F449" s="90">
        <v>0</v>
      </c>
      <c r="G449" s="90">
        <f t="shared" si="53"/>
        <v>1</v>
      </c>
      <c r="H449" s="90">
        <v>1</v>
      </c>
      <c r="I449" s="91"/>
      <c r="J449" s="90">
        <v>0</v>
      </c>
      <c r="K449" s="94">
        <f t="shared" si="54"/>
        <v>1</v>
      </c>
      <c r="L449" s="90"/>
      <c r="M449" s="247"/>
      <c r="N449" s="90">
        <f t="shared" si="55"/>
        <v>0</v>
      </c>
      <c r="O449" s="90">
        <v>0</v>
      </c>
      <c r="P449" s="8" t="s">
        <v>283</v>
      </c>
      <c r="Q449" s="8"/>
      <c r="R449" s="90">
        <v>4</v>
      </c>
      <c r="S449" s="6"/>
      <c r="T449" s="6"/>
    </row>
    <row r="450" spans="1:20" x14ac:dyDescent="0.3">
      <c r="A450" s="8">
        <v>13</v>
      </c>
      <c r="B450" s="67" t="s">
        <v>172</v>
      </c>
      <c r="C450" s="90">
        <v>0</v>
      </c>
      <c r="D450" s="90">
        <v>0</v>
      </c>
      <c r="E450" s="90">
        <v>0</v>
      </c>
      <c r="F450" s="90">
        <v>0</v>
      </c>
      <c r="G450" s="90">
        <f t="shared" si="53"/>
        <v>0</v>
      </c>
      <c r="H450" s="90">
        <v>0</v>
      </c>
      <c r="I450" s="93"/>
      <c r="J450" s="92">
        <v>0</v>
      </c>
      <c r="K450" s="94">
        <f t="shared" si="54"/>
        <v>0</v>
      </c>
      <c r="L450" s="90"/>
      <c r="M450" s="247"/>
      <c r="N450" s="90">
        <f t="shared" si="55"/>
        <v>0</v>
      </c>
      <c r="O450" s="90">
        <v>0</v>
      </c>
      <c r="P450" s="8" t="s">
        <v>283</v>
      </c>
      <c r="Q450" s="8"/>
      <c r="R450" s="90">
        <v>0</v>
      </c>
      <c r="S450" s="6"/>
      <c r="T450" s="6"/>
    </row>
    <row r="451" spans="1:20" x14ac:dyDescent="0.3">
      <c r="A451" s="8">
        <v>14</v>
      </c>
      <c r="B451" s="67" t="s">
        <v>173</v>
      </c>
      <c r="C451" s="92">
        <v>1</v>
      </c>
      <c r="D451" s="90">
        <v>0</v>
      </c>
      <c r="E451" s="92">
        <v>0</v>
      </c>
      <c r="F451" s="90">
        <v>0</v>
      </c>
      <c r="G451" s="90">
        <f t="shared" si="53"/>
        <v>1</v>
      </c>
      <c r="H451" s="92">
        <v>1</v>
      </c>
      <c r="I451" s="93"/>
      <c r="J451" s="92">
        <v>0</v>
      </c>
      <c r="K451" s="94">
        <f t="shared" si="54"/>
        <v>1</v>
      </c>
      <c r="L451" s="90"/>
      <c r="M451" s="247"/>
      <c r="N451" s="90">
        <f t="shared" si="55"/>
        <v>0</v>
      </c>
      <c r="O451" s="90">
        <v>0</v>
      </c>
      <c r="P451" s="8" t="s">
        <v>283</v>
      </c>
      <c r="Q451" s="8"/>
      <c r="R451" s="68">
        <v>5</v>
      </c>
      <c r="S451" s="6"/>
      <c r="T451" s="6"/>
    </row>
    <row r="452" spans="1:20" x14ac:dyDescent="0.3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90">
        <v>0</v>
      </c>
      <c r="O452" s="90">
        <v>0</v>
      </c>
      <c r="P452" s="6"/>
      <c r="Q452" s="6"/>
      <c r="R452" s="6"/>
      <c r="S452" s="6"/>
      <c r="T452" s="6"/>
    </row>
    <row r="453" spans="1:20" x14ac:dyDescent="0.3">
      <c r="A453" s="6"/>
      <c r="B453" s="41" t="s">
        <v>3</v>
      </c>
      <c r="C453" s="3">
        <f t="shared" ref="C453:K453" si="56">SUM(C438:C452)</f>
        <v>10</v>
      </c>
      <c r="D453" s="3">
        <f t="shared" si="56"/>
        <v>0</v>
      </c>
      <c r="E453" s="3">
        <f t="shared" si="56"/>
        <v>0</v>
      </c>
      <c r="F453" s="3">
        <f t="shared" si="56"/>
        <v>0</v>
      </c>
      <c r="G453" s="3">
        <f t="shared" si="56"/>
        <v>10</v>
      </c>
      <c r="H453" s="3">
        <f t="shared" si="56"/>
        <v>10</v>
      </c>
      <c r="I453" s="64">
        <f t="shared" si="56"/>
        <v>0</v>
      </c>
      <c r="J453" s="3">
        <f t="shared" si="56"/>
        <v>0</v>
      </c>
      <c r="K453" s="3">
        <f t="shared" si="56"/>
        <v>10</v>
      </c>
      <c r="L453" s="90">
        <f>SUM(L443:L452)</f>
        <v>0</v>
      </c>
      <c r="M453" s="7">
        <f>SUM(M438:M451)/4</f>
        <v>0</v>
      </c>
      <c r="N453" s="90">
        <f>SUM(N438:N451)</f>
        <v>0</v>
      </c>
      <c r="O453" s="90">
        <f>SUM(O438:O451)/14</f>
        <v>0</v>
      </c>
      <c r="P453" s="8" t="s">
        <v>283</v>
      </c>
      <c r="Q453" s="8"/>
      <c r="R453" s="3">
        <f>SUM(R438:R452)</f>
        <v>63</v>
      </c>
      <c r="S453" s="63"/>
      <c r="T453" s="6"/>
    </row>
    <row r="455" spans="1:20" x14ac:dyDescent="0.3">
      <c r="A455" s="16" t="s">
        <v>46</v>
      </c>
      <c r="O455" s="419" t="str">
        <f>O413</f>
        <v>Curup Utara, 31 Desember 2023</v>
      </c>
      <c r="P455" s="419"/>
      <c r="Q455" s="419"/>
      <c r="R455" s="419"/>
      <c r="S455" s="419"/>
      <c r="T455" s="419"/>
    </row>
    <row r="456" spans="1:20" x14ac:dyDescent="0.3">
      <c r="O456" s="419" t="s">
        <v>2</v>
      </c>
      <c r="P456" s="419"/>
      <c r="Q456" s="419"/>
      <c r="R456" s="419"/>
      <c r="S456" s="419"/>
      <c r="T456" s="419"/>
    </row>
    <row r="457" spans="1:20" x14ac:dyDescent="0.3">
      <c r="B457" s="16" t="s">
        <v>383</v>
      </c>
    </row>
    <row r="458" spans="1:20" x14ac:dyDescent="0.3">
      <c r="B458" s="368" t="s">
        <v>384</v>
      </c>
    </row>
    <row r="459" spans="1:20" x14ac:dyDescent="0.3">
      <c r="O459" s="428" t="str">
        <f>O417</f>
        <v>JUFRIZAL, SP</v>
      </c>
      <c r="P459" s="428"/>
      <c r="Q459" s="428"/>
      <c r="R459" s="428"/>
      <c r="S459" s="428"/>
      <c r="T459" s="428"/>
    </row>
    <row r="460" spans="1:20" x14ac:dyDescent="0.3">
      <c r="O460" s="419" t="str">
        <f>O418</f>
        <v>NIP. 19691012 200003 1 002</v>
      </c>
      <c r="P460" s="419"/>
      <c r="Q460" s="419"/>
      <c r="R460" s="419"/>
      <c r="S460" s="419"/>
      <c r="T460" s="419"/>
    </row>
  </sheetData>
  <mergeCells count="242">
    <mergeCell ref="O455:T455"/>
    <mergeCell ref="O456:T456"/>
    <mergeCell ref="O459:T459"/>
    <mergeCell ref="O460:T460"/>
    <mergeCell ref="H431:K431"/>
    <mergeCell ref="L431:M431"/>
    <mergeCell ref="N431:O431"/>
    <mergeCell ref="R431:S431"/>
    <mergeCell ref="L432:M432"/>
    <mergeCell ref="N432:O432"/>
    <mergeCell ref="A422:T422"/>
    <mergeCell ref="A423:T423"/>
    <mergeCell ref="A430:A435"/>
    <mergeCell ref="B430:B435"/>
    <mergeCell ref="D430:K430"/>
    <mergeCell ref="L430:M430"/>
    <mergeCell ref="N430:O430"/>
    <mergeCell ref="R430:S430"/>
    <mergeCell ref="T430:T435"/>
    <mergeCell ref="D431:G431"/>
    <mergeCell ref="L433:M433"/>
    <mergeCell ref="N433:O433"/>
    <mergeCell ref="O413:T413"/>
    <mergeCell ref="O414:T414"/>
    <mergeCell ref="O417:T417"/>
    <mergeCell ref="O418:T418"/>
    <mergeCell ref="H389:K389"/>
    <mergeCell ref="L389:M389"/>
    <mergeCell ref="N389:O389"/>
    <mergeCell ref="R389:S389"/>
    <mergeCell ref="L390:M390"/>
    <mergeCell ref="N390:O390"/>
    <mergeCell ref="A380:T380"/>
    <mergeCell ref="A381:T381"/>
    <mergeCell ref="A388:A393"/>
    <mergeCell ref="B388:B393"/>
    <mergeCell ref="D388:K388"/>
    <mergeCell ref="L388:M388"/>
    <mergeCell ref="N388:O388"/>
    <mergeCell ref="R388:S388"/>
    <mergeCell ref="T388:T393"/>
    <mergeCell ref="D389:G389"/>
    <mergeCell ref="L391:M391"/>
    <mergeCell ref="N391:O391"/>
    <mergeCell ref="O371:T371"/>
    <mergeCell ref="O372:T372"/>
    <mergeCell ref="O375:T375"/>
    <mergeCell ref="O376:T376"/>
    <mergeCell ref="H347:K347"/>
    <mergeCell ref="L347:M347"/>
    <mergeCell ref="N347:O347"/>
    <mergeCell ref="R347:S347"/>
    <mergeCell ref="L348:M348"/>
    <mergeCell ref="N348:O348"/>
    <mergeCell ref="A338:T338"/>
    <mergeCell ref="A339:T339"/>
    <mergeCell ref="A346:A351"/>
    <mergeCell ref="B346:B351"/>
    <mergeCell ref="D346:K346"/>
    <mergeCell ref="L346:M346"/>
    <mergeCell ref="N346:O346"/>
    <mergeCell ref="R346:S346"/>
    <mergeCell ref="T346:T351"/>
    <mergeCell ref="D347:G347"/>
    <mergeCell ref="L349:M349"/>
    <mergeCell ref="N349:O349"/>
    <mergeCell ref="O329:T329"/>
    <mergeCell ref="O330:T330"/>
    <mergeCell ref="O333:T333"/>
    <mergeCell ref="O334:T334"/>
    <mergeCell ref="H305:K305"/>
    <mergeCell ref="L305:M305"/>
    <mergeCell ref="N305:O305"/>
    <mergeCell ref="R305:S305"/>
    <mergeCell ref="L306:M306"/>
    <mergeCell ref="N306:O306"/>
    <mergeCell ref="A296:T296"/>
    <mergeCell ref="A297:T297"/>
    <mergeCell ref="A304:A309"/>
    <mergeCell ref="B304:B309"/>
    <mergeCell ref="D304:K304"/>
    <mergeCell ref="L304:M304"/>
    <mergeCell ref="N304:O304"/>
    <mergeCell ref="R304:S304"/>
    <mergeCell ref="T304:T309"/>
    <mergeCell ref="D305:G305"/>
    <mergeCell ref="L307:M307"/>
    <mergeCell ref="N307:O307"/>
    <mergeCell ref="A3:T3"/>
    <mergeCell ref="A4:T4"/>
    <mergeCell ref="A10:A15"/>
    <mergeCell ref="B10:B15"/>
    <mergeCell ref="D10:K10"/>
    <mergeCell ref="L10:M10"/>
    <mergeCell ref="N10:O10"/>
    <mergeCell ref="R10:S10"/>
    <mergeCell ref="T10:T15"/>
    <mergeCell ref="D11:G11"/>
    <mergeCell ref="H11:K11"/>
    <mergeCell ref="L11:M11"/>
    <mergeCell ref="N11:O11"/>
    <mergeCell ref="R11:S11"/>
    <mergeCell ref="L12:M12"/>
    <mergeCell ref="N12:O12"/>
    <mergeCell ref="H55:K55"/>
    <mergeCell ref="L13:M13"/>
    <mergeCell ref="N13:O13"/>
    <mergeCell ref="O37:T37"/>
    <mergeCell ref="O40:T40"/>
    <mergeCell ref="O41:T41"/>
    <mergeCell ref="A46:T46"/>
    <mergeCell ref="O36:T36"/>
    <mergeCell ref="N57:O57"/>
    <mergeCell ref="A47:T47"/>
    <mergeCell ref="A54:A59"/>
    <mergeCell ref="B54:B59"/>
    <mergeCell ref="D54:K54"/>
    <mergeCell ref="L54:M54"/>
    <mergeCell ref="N54:O54"/>
    <mergeCell ref="R54:S54"/>
    <mergeCell ref="T54:T59"/>
    <mergeCell ref="D55:G55"/>
    <mergeCell ref="O80:T80"/>
    <mergeCell ref="O83:T83"/>
    <mergeCell ref="O84:T84"/>
    <mergeCell ref="L55:M55"/>
    <mergeCell ref="N55:O55"/>
    <mergeCell ref="R55:S55"/>
    <mergeCell ref="L56:M56"/>
    <mergeCell ref="N56:O56"/>
    <mergeCell ref="L57:M57"/>
    <mergeCell ref="O79:T79"/>
    <mergeCell ref="A88:T88"/>
    <mergeCell ref="A87:T87"/>
    <mergeCell ref="R95:S95"/>
    <mergeCell ref="T95:T100"/>
    <mergeCell ref="D96:G96"/>
    <mergeCell ref="H96:K96"/>
    <mergeCell ref="L96:M96"/>
    <mergeCell ref="N96:O96"/>
    <mergeCell ref="R96:S96"/>
    <mergeCell ref="L97:M97"/>
    <mergeCell ref="N98:O98"/>
    <mergeCell ref="O121:T121"/>
    <mergeCell ref="O124:T124"/>
    <mergeCell ref="O125:T125"/>
    <mergeCell ref="A129:T129"/>
    <mergeCell ref="A130:T130"/>
    <mergeCell ref="B95:B100"/>
    <mergeCell ref="A95:A100"/>
    <mergeCell ref="N97:O97"/>
    <mergeCell ref="L95:M95"/>
    <mergeCell ref="D95:K95"/>
    <mergeCell ref="O120:T120"/>
    <mergeCell ref="N95:O95"/>
    <mergeCell ref="L98:M98"/>
    <mergeCell ref="N139:O139"/>
    <mergeCell ref="L140:M140"/>
    <mergeCell ref="N140:O140"/>
    <mergeCell ref="A137:A142"/>
    <mergeCell ref="B137:B142"/>
    <mergeCell ref="D137:K137"/>
    <mergeCell ref="L137:M137"/>
    <mergeCell ref="N137:O137"/>
    <mergeCell ref="D179:K179"/>
    <mergeCell ref="L179:M179"/>
    <mergeCell ref="N179:O179"/>
    <mergeCell ref="D138:G138"/>
    <mergeCell ref="H138:K138"/>
    <mergeCell ref="L138:M138"/>
    <mergeCell ref="N138:O138"/>
    <mergeCell ref="L139:M139"/>
    <mergeCell ref="O162:T162"/>
    <mergeCell ref="R137:S137"/>
    <mergeCell ref="T137:T142"/>
    <mergeCell ref="R138:S138"/>
    <mergeCell ref="O205:T205"/>
    <mergeCell ref="O208:T208"/>
    <mergeCell ref="L181:M181"/>
    <mergeCell ref="N181:O181"/>
    <mergeCell ref="L182:M182"/>
    <mergeCell ref="O163:T163"/>
    <mergeCell ref="O166:T166"/>
    <mergeCell ref="O167:T167"/>
    <mergeCell ref="A171:T171"/>
    <mergeCell ref="A172:T172"/>
    <mergeCell ref="A179:A184"/>
    <mergeCell ref="B179:B184"/>
    <mergeCell ref="R179:S179"/>
    <mergeCell ref="T179:T184"/>
    <mergeCell ref="D180:G180"/>
    <mergeCell ref="H180:K180"/>
    <mergeCell ref="L180:M180"/>
    <mergeCell ref="N180:O180"/>
    <mergeCell ref="R180:S180"/>
    <mergeCell ref="O204:T204"/>
    <mergeCell ref="N182:O182"/>
    <mergeCell ref="A221:A226"/>
    <mergeCell ref="B221:B226"/>
    <mergeCell ref="D221:K221"/>
    <mergeCell ref="L221:M221"/>
    <mergeCell ref="N221:O221"/>
    <mergeCell ref="R221:S221"/>
    <mergeCell ref="L223:M223"/>
    <mergeCell ref="O250:T250"/>
    <mergeCell ref="O209:T209"/>
    <mergeCell ref="A213:T213"/>
    <mergeCell ref="A214:T214"/>
    <mergeCell ref="O251:T251"/>
    <mergeCell ref="T221:T226"/>
    <mergeCell ref="D222:G222"/>
    <mergeCell ref="H222:K222"/>
    <mergeCell ref="L222:M222"/>
    <mergeCell ref="L224:M224"/>
    <mergeCell ref="N224:O224"/>
    <mergeCell ref="N222:O222"/>
    <mergeCell ref="R222:S222"/>
    <mergeCell ref="O246:T246"/>
    <mergeCell ref="N223:O223"/>
    <mergeCell ref="O247:T247"/>
    <mergeCell ref="O287:T287"/>
    <mergeCell ref="O288:T288"/>
    <mergeCell ref="O291:T291"/>
    <mergeCell ref="O292:T292"/>
    <mergeCell ref="A254:T254"/>
    <mergeCell ref="A255:T255"/>
    <mergeCell ref="A262:A267"/>
    <mergeCell ref="B262:B267"/>
    <mergeCell ref="D262:K262"/>
    <mergeCell ref="L262:M262"/>
    <mergeCell ref="N262:O262"/>
    <mergeCell ref="R262:S262"/>
    <mergeCell ref="T262:T267"/>
    <mergeCell ref="D263:G263"/>
    <mergeCell ref="H263:K263"/>
    <mergeCell ref="L263:M263"/>
    <mergeCell ref="N263:O263"/>
    <mergeCell ref="R263:S263"/>
    <mergeCell ref="L264:M264"/>
    <mergeCell ref="N264:O264"/>
    <mergeCell ref="L265:M265"/>
    <mergeCell ref="N265:O265"/>
  </mergeCells>
  <pageMargins left="0.4" right="0.45" top="0.5" bottom="0.5" header="0.3" footer="0.3"/>
  <pageSetup paperSize="5" scale="80" orientation="landscape" horizontalDpi="4294967293" verticalDpi="4294967293" r:id="rId1"/>
  <rowBreaks count="10" manualBreakCount="10">
    <brk id="43" max="21" man="1"/>
    <brk id="84" max="21" man="1"/>
    <brk id="126" max="21" man="1"/>
    <brk id="169" max="21" man="1"/>
    <brk id="210" max="21" man="1"/>
    <brk id="251" max="22" man="1"/>
    <brk id="293" max="22" man="1"/>
    <brk id="335" max="22" man="1"/>
    <brk id="377" max="22" man="1"/>
    <brk id="419" max="22" man="1"/>
  </rowBreaks>
  <colBreaks count="1" manualBreakCount="1">
    <brk id="20" max="461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T328"/>
  <sheetViews>
    <sheetView view="pageBreakPreview" topLeftCell="A298" zoomScale="80" zoomScaleNormal="90" zoomScaleSheetLayoutView="80" workbookViewId="0">
      <selection activeCell="O279" sqref="O279"/>
    </sheetView>
  </sheetViews>
  <sheetFormatPr defaultColWidth="9.140625" defaultRowHeight="16.5" x14ac:dyDescent="0.3"/>
  <cols>
    <col min="1" max="1" width="3.85546875" style="16" customWidth="1"/>
    <col min="2" max="2" width="18.5703125" style="16" customWidth="1"/>
    <col min="3" max="3" width="9.7109375" style="16" bestFit="1" customWidth="1"/>
    <col min="4" max="4" width="6.5703125" style="16" customWidth="1"/>
    <col min="5" max="5" width="7.28515625" style="16" customWidth="1"/>
    <col min="6" max="6" width="7" style="16" customWidth="1"/>
    <col min="7" max="7" width="9.7109375" style="16" bestFit="1" customWidth="1"/>
    <col min="8" max="8" width="9.42578125" style="16" bestFit="1" customWidth="1"/>
    <col min="9" max="9" width="9.5703125" style="16" bestFit="1" customWidth="1"/>
    <col min="10" max="10" width="7.42578125" style="16" customWidth="1"/>
    <col min="11" max="11" width="9.7109375" style="16" bestFit="1" customWidth="1"/>
    <col min="12" max="12" width="13.42578125" style="16" customWidth="1"/>
    <col min="13" max="13" width="10.5703125" style="16" bestFit="1" customWidth="1"/>
    <col min="14" max="14" width="14.42578125" style="16" bestFit="1" customWidth="1"/>
    <col min="15" max="15" width="9.5703125" style="16" customWidth="1"/>
    <col min="16" max="17" width="14" style="16" customWidth="1"/>
    <col min="18" max="18" width="8.42578125" style="16" customWidth="1"/>
    <col min="19" max="19" width="5.85546875" style="16" customWidth="1"/>
    <col min="20" max="20" width="6.28515625" style="16" customWidth="1"/>
    <col min="21" max="16384" width="9.140625" style="16"/>
  </cols>
  <sheetData>
    <row r="1" spans="1:20" x14ac:dyDescent="0.3">
      <c r="A1" s="16" t="s">
        <v>94</v>
      </c>
    </row>
    <row r="2" spans="1:20" x14ac:dyDescent="0.3">
      <c r="L2" s="17"/>
    </row>
    <row r="3" spans="1:20" x14ac:dyDescent="0.3">
      <c r="A3" s="441" t="s">
        <v>95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460"/>
      <c r="S3" s="460"/>
      <c r="T3" s="447"/>
    </row>
    <row r="4" spans="1:20" x14ac:dyDescent="0.3">
      <c r="A4" s="444" t="s">
        <v>4</v>
      </c>
      <c r="B4" s="461"/>
      <c r="C4" s="461"/>
      <c r="D4" s="461"/>
      <c r="E4" s="461"/>
      <c r="F4" s="461"/>
      <c r="G4" s="461"/>
      <c r="H4" s="461"/>
      <c r="I4" s="461"/>
      <c r="J4" s="461"/>
      <c r="K4" s="461"/>
      <c r="L4" s="461"/>
      <c r="M4" s="461"/>
      <c r="N4" s="461"/>
      <c r="O4" s="461"/>
      <c r="P4" s="461"/>
      <c r="Q4" s="461"/>
      <c r="R4" s="461"/>
      <c r="S4" s="461"/>
      <c r="T4" s="445"/>
    </row>
    <row r="5" spans="1:20" x14ac:dyDescent="0.3">
      <c r="N5" s="18"/>
    </row>
    <row r="6" spans="1:20" x14ac:dyDescent="0.3">
      <c r="A6" s="19" t="s">
        <v>9</v>
      </c>
      <c r="B6" s="19"/>
      <c r="C6" s="19" t="s">
        <v>124</v>
      </c>
      <c r="D6" s="19"/>
      <c r="L6" s="20"/>
      <c r="N6" s="20"/>
      <c r="Q6" s="16" t="s">
        <v>42</v>
      </c>
      <c r="S6" s="16" t="s">
        <v>449</v>
      </c>
    </row>
    <row r="7" spans="1:20" x14ac:dyDescent="0.3">
      <c r="A7" s="16" t="s">
        <v>6</v>
      </c>
      <c r="C7" s="16" t="s">
        <v>99</v>
      </c>
      <c r="Q7" s="16" t="s">
        <v>43</v>
      </c>
      <c r="S7" s="16" t="s">
        <v>45</v>
      </c>
    </row>
    <row r="8" spans="1:20" x14ac:dyDescent="0.3">
      <c r="A8" s="16" t="s">
        <v>7</v>
      </c>
      <c r="C8" s="16" t="s">
        <v>41</v>
      </c>
      <c r="Q8" s="16" t="s">
        <v>44</v>
      </c>
      <c r="S8" s="16" t="s">
        <v>455</v>
      </c>
    </row>
    <row r="10" spans="1:20" x14ac:dyDescent="0.3">
      <c r="A10" s="424" t="s">
        <v>8</v>
      </c>
      <c r="B10" s="424" t="s">
        <v>90</v>
      </c>
      <c r="C10" s="22" t="s">
        <v>10</v>
      </c>
      <c r="D10" s="433" t="s">
        <v>15</v>
      </c>
      <c r="E10" s="422"/>
      <c r="F10" s="422"/>
      <c r="G10" s="422"/>
      <c r="H10" s="422"/>
      <c r="I10" s="422"/>
      <c r="J10" s="422"/>
      <c r="K10" s="423"/>
      <c r="L10" s="431" t="s">
        <v>28</v>
      </c>
      <c r="M10" s="432"/>
      <c r="N10" s="431" t="s">
        <v>28</v>
      </c>
      <c r="O10" s="432"/>
      <c r="P10" s="23"/>
      <c r="Q10" s="387"/>
      <c r="R10" s="421" t="s">
        <v>35</v>
      </c>
      <c r="S10" s="427"/>
      <c r="T10" s="424" t="s">
        <v>39</v>
      </c>
    </row>
    <row r="11" spans="1:20" x14ac:dyDescent="0.3">
      <c r="A11" s="425"/>
      <c r="B11" s="425"/>
      <c r="C11" s="24" t="s">
        <v>11</v>
      </c>
      <c r="D11" s="421" t="s">
        <v>16</v>
      </c>
      <c r="E11" s="422"/>
      <c r="F11" s="422"/>
      <c r="G11" s="423"/>
      <c r="H11" s="433" t="s">
        <v>23</v>
      </c>
      <c r="I11" s="422"/>
      <c r="J11" s="422"/>
      <c r="K11" s="423"/>
      <c r="L11" s="434" t="s">
        <v>29</v>
      </c>
      <c r="M11" s="435"/>
      <c r="N11" s="434" t="s">
        <v>29</v>
      </c>
      <c r="O11" s="435"/>
      <c r="P11" s="25"/>
      <c r="Q11" s="26" t="s">
        <v>416</v>
      </c>
      <c r="R11" s="429" t="s">
        <v>36</v>
      </c>
      <c r="S11" s="430"/>
      <c r="T11" s="425"/>
    </row>
    <row r="12" spans="1:20" x14ac:dyDescent="0.3">
      <c r="A12" s="425"/>
      <c r="B12" s="425"/>
      <c r="C12" s="26" t="s">
        <v>12</v>
      </c>
      <c r="D12" s="23"/>
      <c r="E12" s="27"/>
      <c r="F12" s="23"/>
      <c r="G12" s="23"/>
      <c r="H12" s="23"/>
      <c r="I12" s="23"/>
      <c r="J12" s="23"/>
      <c r="K12" s="23"/>
      <c r="L12" s="421" t="s">
        <v>30</v>
      </c>
      <c r="M12" s="427"/>
      <c r="N12" s="421" t="s">
        <v>30</v>
      </c>
      <c r="O12" s="427"/>
      <c r="P12" s="24" t="s">
        <v>34</v>
      </c>
      <c r="Q12" s="24" t="s">
        <v>417</v>
      </c>
      <c r="R12" s="22"/>
      <c r="S12" s="22"/>
      <c r="T12" s="425"/>
    </row>
    <row r="13" spans="1:20" x14ac:dyDescent="0.3">
      <c r="A13" s="425"/>
      <c r="B13" s="425"/>
      <c r="C13" s="26" t="s">
        <v>13</v>
      </c>
      <c r="D13" s="24" t="s">
        <v>17</v>
      </c>
      <c r="E13" s="28" t="s">
        <v>17</v>
      </c>
      <c r="F13" s="24" t="s">
        <v>20</v>
      </c>
      <c r="G13" s="24" t="s">
        <v>22</v>
      </c>
      <c r="H13" s="24" t="s">
        <v>24</v>
      </c>
      <c r="I13" s="24" t="s">
        <v>25</v>
      </c>
      <c r="J13" s="24" t="s">
        <v>26</v>
      </c>
      <c r="K13" s="24" t="s">
        <v>22</v>
      </c>
      <c r="L13" s="429" t="s">
        <v>14</v>
      </c>
      <c r="M13" s="430"/>
      <c r="N13" s="429" t="s">
        <v>33</v>
      </c>
      <c r="O13" s="430"/>
      <c r="P13" s="24" t="s">
        <v>28</v>
      </c>
      <c r="Q13" s="24" t="s">
        <v>418</v>
      </c>
      <c r="R13" s="24" t="s">
        <v>37</v>
      </c>
      <c r="S13" s="24" t="s">
        <v>38</v>
      </c>
      <c r="T13" s="425"/>
    </row>
    <row r="14" spans="1:20" x14ac:dyDescent="0.3">
      <c r="A14" s="425"/>
      <c r="B14" s="425"/>
      <c r="C14" s="26" t="s">
        <v>14</v>
      </c>
      <c r="D14" s="24" t="s">
        <v>18</v>
      </c>
      <c r="E14" s="28" t="s">
        <v>19</v>
      </c>
      <c r="F14" s="24" t="s">
        <v>21</v>
      </c>
      <c r="G14" s="24"/>
      <c r="H14" s="24"/>
      <c r="I14" s="24"/>
      <c r="J14" s="24" t="s">
        <v>27</v>
      </c>
      <c r="K14" s="24"/>
      <c r="L14" s="22" t="s">
        <v>22</v>
      </c>
      <c r="M14" s="22" t="s">
        <v>31</v>
      </c>
      <c r="N14" s="22" t="s">
        <v>22</v>
      </c>
      <c r="O14" s="22" t="s">
        <v>31</v>
      </c>
      <c r="P14" s="25"/>
      <c r="Q14" s="25"/>
      <c r="R14" s="25"/>
      <c r="S14" s="25"/>
      <c r="T14" s="425"/>
    </row>
    <row r="15" spans="1:20" x14ac:dyDescent="0.3">
      <c r="A15" s="426"/>
      <c r="B15" s="426"/>
      <c r="C15" s="29"/>
      <c r="D15" s="30"/>
      <c r="E15" s="31"/>
      <c r="F15" s="30"/>
      <c r="G15" s="30"/>
      <c r="H15" s="30"/>
      <c r="I15" s="30"/>
      <c r="J15" s="30"/>
      <c r="K15" s="30"/>
      <c r="L15" s="32" t="s">
        <v>29</v>
      </c>
      <c r="M15" s="33" t="s">
        <v>32</v>
      </c>
      <c r="N15" s="32" t="s">
        <v>29</v>
      </c>
      <c r="O15" s="33" t="s">
        <v>32</v>
      </c>
      <c r="P15" s="30"/>
      <c r="Q15" s="30"/>
      <c r="R15" s="30"/>
      <c r="S15" s="30"/>
      <c r="T15" s="426"/>
    </row>
    <row r="16" spans="1:20" x14ac:dyDescent="0.3">
      <c r="A16" s="8">
        <v>1</v>
      </c>
      <c r="B16" s="8">
        <v>2</v>
      </c>
      <c r="C16" s="8">
        <v>3</v>
      </c>
      <c r="D16" s="8">
        <v>4</v>
      </c>
      <c r="E16" s="8">
        <v>5</v>
      </c>
      <c r="F16" s="8">
        <v>6</v>
      </c>
      <c r="G16" s="8" t="s">
        <v>0</v>
      </c>
      <c r="H16" s="8">
        <v>8</v>
      </c>
      <c r="I16" s="8">
        <v>9</v>
      </c>
      <c r="J16" s="8">
        <v>10</v>
      </c>
      <c r="K16" s="8" t="s">
        <v>1</v>
      </c>
      <c r="L16" s="8">
        <v>12</v>
      </c>
      <c r="M16" s="8">
        <v>13</v>
      </c>
      <c r="N16" s="8">
        <v>14</v>
      </c>
      <c r="O16" s="8">
        <v>15</v>
      </c>
      <c r="P16" s="8">
        <v>16</v>
      </c>
      <c r="Q16" s="8"/>
      <c r="R16" s="8">
        <v>17</v>
      </c>
      <c r="S16" s="8">
        <v>18</v>
      </c>
      <c r="T16" s="8">
        <v>19</v>
      </c>
    </row>
    <row r="17" spans="1:20" x14ac:dyDescent="0.3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7"/>
      <c r="P17" s="6"/>
      <c r="Q17" s="6"/>
      <c r="R17" s="6"/>
      <c r="S17" s="6"/>
      <c r="T17" s="6"/>
    </row>
    <row r="18" spans="1:20" x14ac:dyDescent="0.3">
      <c r="A18" s="6">
        <v>1</v>
      </c>
      <c r="B18" s="6" t="s">
        <v>47</v>
      </c>
      <c r="C18" s="3">
        <v>0</v>
      </c>
      <c r="D18" s="3">
        <v>0</v>
      </c>
      <c r="E18" s="3">
        <v>0</v>
      </c>
      <c r="F18" s="3">
        <v>0</v>
      </c>
      <c r="G18" s="3">
        <v>0</v>
      </c>
      <c r="H18" s="3">
        <v>0</v>
      </c>
      <c r="I18" s="3">
        <v>0</v>
      </c>
      <c r="J18" s="3">
        <v>0</v>
      </c>
      <c r="K18" s="3">
        <v>0</v>
      </c>
      <c r="L18" s="3">
        <v>0</v>
      </c>
      <c r="M18" s="3">
        <v>0</v>
      </c>
      <c r="N18" s="3">
        <v>0</v>
      </c>
      <c r="O18" s="3">
        <v>0</v>
      </c>
      <c r="P18" s="8" t="s">
        <v>63</v>
      </c>
      <c r="Q18" s="8"/>
      <c r="R18" s="3"/>
      <c r="S18" s="62"/>
      <c r="T18" s="6"/>
    </row>
    <row r="19" spans="1:20" x14ac:dyDescent="0.3">
      <c r="A19" s="6">
        <v>2</v>
      </c>
      <c r="B19" s="6" t="s">
        <v>48</v>
      </c>
      <c r="C19" s="3">
        <v>0</v>
      </c>
      <c r="D19" s="3">
        <v>0</v>
      </c>
      <c r="E19" s="3">
        <v>0</v>
      </c>
      <c r="F19" s="3">
        <v>0</v>
      </c>
      <c r="G19" s="3">
        <v>0</v>
      </c>
      <c r="H19" s="3">
        <v>0</v>
      </c>
      <c r="I19" s="3">
        <v>0</v>
      </c>
      <c r="J19" s="3">
        <v>0</v>
      </c>
      <c r="K19" s="3">
        <v>0</v>
      </c>
      <c r="L19" s="3">
        <v>0</v>
      </c>
      <c r="M19" s="3">
        <v>0</v>
      </c>
      <c r="N19" s="3">
        <v>0</v>
      </c>
      <c r="O19" s="3">
        <v>0</v>
      </c>
      <c r="P19" s="8" t="s">
        <v>64</v>
      </c>
      <c r="Q19" s="8"/>
      <c r="R19" s="3">
        <f>R71</f>
        <v>0</v>
      </c>
      <c r="S19" s="62"/>
      <c r="T19" s="6"/>
    </row>
    <row r="20" spans="1:20" x14ac:dyDescent="0.3">
      <c r="A20" s="6">
        <v>3</v>
      </c>
      <c r="B20" s="6" t="s">
        <v>49</v>
      </c>
      <c r="C20" s="3">
        <f t="shared" ref="C20:O20" si="0">C72</f>
        <v>268</v>
      </c>
      <c r="D20" s="3">
        <f t="shared" si="0"/>
        <v>0</v>
      </c>
      <c r="E20" s="3">
        <f t="shared" si="0"/>
        <v>0</v>
      </c>
      <c r="F20" s="3">
        <f t="shared" si="0"/>
        <v>0</v>
      </c>
      <c r="G20" s="3">
        <f t="shared" si="0"/>
        <v>268</v>
      </c>
      <c r="H20" s="3">
        <f t="shared" si="0"/>
        <v>52</v>
      </c>
      <c r="I20" s="3">
        <f t="shared" si="0"/>
        <v>169</v>
      </c>
      <c r="J20" s="3">
        <f t="shared" si="0"/>
        <v>47</v>
      </c>
      <c r="K20" s="3">
        <f t="shared" si="0"/>
        <v>268</v>
      </c>
      <c r="L20" s="7">
        <f t="shared" si="0"/>
        <v>133500</v>
      </c>
      <c r="M20" s="63">
        <f t="shared" si="0"/>
        <v>792</v>
      </c>
      <c r="N20" s="7">
        <f t="shared" si="0"/>
        <v>109850</v>
      </c>
      <c r="O20" s="7">
        <f t="shared" si="0"/>
        <v>650</v>
      </c>
      <c r="P20" s="8" t="s">
        <v>65</v>
      </c>
      <c r="Q20" s="8">
        <f>Q72</f>
        <v>40000</v>
      </c>
      <c r="R20" s="3">
        <f>R72</f>
        <v>198</v>
      </c>
      <c r="S20" s="62"/>
      <c r="T20" s="6"/>
    </row>
    <row r="21" spans="1:20" x14ac:dyDescent="0.3">
      <c r="A21" s="6">
        <v>4</v>
      </c>
      <c r="B21" s="6" t="s">
        <v>50</v>
      </c>
      <c r="C21" s="3">
        <f t="shared" ref="C21:O21" si="1">C321</f>
        <v>0</v>
      </c>
      <c r="D21" s="3">
        <f t="shared" si="1"/>
        <v>0</v>
      </c>
      <c r="E21" s="3">
        <f t="shared" si="1"/>
        <v>0</v>
      </c>
      <c r="F21" s="3">
        <f t="shared" si="1"/>
        <v>0</v>
      </c>
      <c r="G21" s="3">
        <f t="shared" si="1"/>
        <v>0</v>
      </c>
      <c r="H21" s="3">
        <f t="shared" si="1"/>
        <v>0</v>
      </c>
      <c r="I21" s="3">
        <f t="shared" si="1"/>
        <v>0</v>
      </c>
      <c r="J21" s="3">
        <f t="shared" si="1"/>
        <v>0</v>
      </c>
      <c r="K21" s="3">
        <f t="shared" si="1"/>
        <v>0</v>
      </c>
      <c r="L21" s="3">
        <f t="shared" si="1"/>
        <v>0</v>
      </c>
      <c r="M21" s="3">
        <f t="shared" si="1"/>
        <v>0</v>
      </c>
      <c r="N21" s="13">
        <f t="shared" si="1"/>
        <v>0</v>
      </c>
      <c r="O21" s="3">
        <f t="shared" si="1"/>
        <v>0</v>
      </c>
      <c r="P21" s="8" t="s">
        <v>65</v>
      </c>
      <c r="Q21" s="8"/>
      <c r="R21" s="3">
        <f>R73</f>
        <v>0</v>
      </c>
      <c r="S21" s="62"/>
      <c r="T21" s="6"/>
    </row>
    <row r="22" spans="1:20" x14ac:dyDescent="0.3">
      <c r="A22" s="6">
        <v>5</v>
      </c>
      <c r="B22" s="6" t="s">
        <v>51</v>
      </c>
      <c r="C22" s="3">
        <f>C114</f>
        <v>0</v>
      </c>
      <c r="D22" s="6"/>
      <c r="E22" s="6"/>
      <c r="F22" s="3">
        <f t="shared" ref="F22:K22" si="2">F114</f>
        <v>0</v>
      </c>
      <c r="G22" s="3">
        <f t="shared" si="2"/>
        <v>0</v>
      </c>
      <c r="H22" s="3">
        <f t="shared" si="2"/>
        <v>0</v>
      </c>
      <c r="I22" s="3">
        <f t="shared" si="2"/>
        <v>0</v>
      </c>
      <c r="J22" s="3">
        <f t="shared" si="2"/>
        <v>0</v>
      </c>
      <c r="K22" s="3">
        <f t="shared" si="2"/>
        <v>0</v>
      </c>
      <c r="L22" s="7">
        <f>L114</f>
        <v>0</v>
      </c>
      <c r="M22" s="63">
        <f>M114</f>
        <v>0</v>
      </c>
      <c r="N22" s="7">
        <f>N114</f>
        <v>0</v>
      </c>
      <c r="O22" s="7">
        <f>O114</f>
        <v>0</v>
      </c>
      <c r="P22" s="8" t="s">
        <v>66</v>
      </c>
      <c r="Q22" s="8">
        <f>Q114</f>
        <v>0</v>
      </c>
      <c r="R22" s="63">
        <f>R114</f>
        <v>0</v>
      </c>
      <c r="S22" s="62"/>
      <c r="T22" s="6"/>
    </row>
    <row r="23" spans="1:20" x14ac:dyDescent="0.3">
      <c r="A23" s="6">
        <v>6</v>
      </c>
      <c r="B23" s="6" t="s">
        <v>52</v>
      </c>
      <c r="C23" s="3">
        <f>C156</f>
        <v>6</v>
      </c>
      <c r="D23" s="3">
        <v>0</v>
      </c>
      <c r="E23" s="3">
        <v>0</v>
      </c>
      <c r="F23" s="3">
        <v>0</v>
      </c>
      <c r="G23" s="3">
        <f>C23</f>
        <v>6</v>
      </c>
      <c r="H23" s="3">
        <f t="shared" ref="H23:O23" si="3">H156</f>
        <v>2</v>
      </c>
      <c r="I23" s="3">
        <f t="shared" si="3"/>
        <v>3</v>
      </c>
      <c r="J23" s="3">
        <f t="shared" si="3"/>
        <v>1</v>
      </c>
      <c r="K23" s="3">
        <f t="shared" si="3"/>
        <v>6</v>
      </c>
      <c r="L23" s="7">
        <f t="shared" si="3"/>
        <v>2880</v>
      </c>
      <c r="M23" s="63">
        <f t="shared" si="3"/>
        <v>960</v>
      </c>
      <c r="N23" s="7">
        <f t="shared" si="3"/>
        <v>2880</v>
      </c>
      <c r="O23" s="7">
        <f t="shared" si="3"/>
        <v>960</v>
      </c>
      <c r="P23" s="8" t="s">
        <v>67</v>
      </c>
      <c r="Q23" s="8">
        <f>Q156</f>
        <v>4000</v>
      </c>
      <c r="R23" s="63">
        <f>R156</f>
        <v>8</v>
      </c>
      <c r="S23" s="62"/>
      <c r="T23" s="6"/>
    </row>
    <row r="24" spans="1:20" x14ac:dyDescent="0.3">
      <c r="A24" s="6">
        <v>7</v>
      </c>
      <c r="B24" s="6" t="s">
        <v>53</v>
      </c>
      <c r="C24" s="64">
        <f>C196</f>
        <v>8.1</v>
      </c>
      <c r="D24" s="6"/>
      <c r="E24" s="6"/>
      <c r="F24" s="6"/>
      <c r="G24" s="64">
        <f t="shared" ref="G24:O24" si="4">G196</f>
        <v>8.1</v>
      </c>
      <c r="H24" s="3">
        <f t="shared" si="4"/>
        <v>1</v>
      </c>
      <c r="I24" s="38">
        <f t="shared" si="4"/>
        <v>4.4000000000000004</v>
      </c>
      <c r="J24" s="38">
        <f t="shared" si="4"/>
        <v>2.7</v>
      </c>
      <c r="K24" s="64">
        <f t="shared" si="4"/>
        <v>8.1000000000000014</v>
      </c>
      <c r="L24" s="65">
        <f t="shared" si="4"/>
        <v>2860</v>
      </c>
      <c r="M24" s="13">
        <f t="shared" si="4"/>
        <v>650</v>
      </c>
      <c r="N24" s="7">
        <f t="shared" si="4"/>
        <v>2420</v>
      </c>
      <c r="O24" s="7">
        <f t="shared" si="4"/>
        <v>550</v>
      </c>
      <c r="P24" s="8" t="s">
        <v>68</v>
      </c>
      <c r="Q24" s="8">
        <f>Q196</f>
        <v>40000</v>
      </c>
      <c r="R24" s="3">
        <f>R196</f>
        <v>12</v>
      </c>
      <c r="S24" s="62"/>
      <c r="T24" s="6"/>
    </row>
    <row r="25" spans="1:20" x14ac:dyDescent="0.3">
      <c r="A25" s="6">
        <v>8</v>
      </c>
      <c r="B25" s="6" t="s">
        <v>54</v>
      </c>
      <c r="C25" s="3">
        <v>0</v>
      </c>
      <c r="D25" s="3">
        <v>0</v>
      </c>
      <c r="E25" s="3">
        <v>0</v>
      </c>
      <c r="F25" s="3">
        <v>0</v>
      </c>
      <c r="G25" s="3">
        <v>0</v>
      </c>
      <c r="H25" s="3">
        <v>0</v>
      </c>
      <c r="I25" s="3">
        <v>0</v>
      </c>
      <c r="J25" s="3">
        <v>0</v>
      </c>
      <c r="K25" s="3">
        <v>0</v>
      </c>
      <c r="L25" s="3">
        <v>0</v>
      </c>
      <c r="M25" s="3">
        <v>0</v>
      </c>
      <c r="N25" s="13">
        <v>0</v>
      </c>
      <c r="O25" s="3">
        <v>0</v>
      </c>
      <c r="P25" s="8" t="s">
        <v>69</v>
      </c>
      <c r="Q25" s="8"/>
      <c r="R25" s="3">
        <f>R77</f>
        <v>0</v>
      </c>
      <c r="S25" s="62"/>
      <c r="T25" s="6"/>
    </row>
    <row r="26" spans="1:20" x14ac:dyDescent="0.3">
      <c r="A26" s="6">
        <v>9</v>
      </c>
      <c r="B26" s="6" t="s">
        <v>55</v>
      </c>
      <c r="C26" s="40">
        <f>C239</f>
        <v>19.899999999999999</v>
      </c>
      <c r="D26" s="3">
        <f>D239</f>
        <v>0</v>
      </c>
      <c r="E26" s="3">
        <f>E239</f>
        <v>0</v>
      </c>
      <c r="F26" s="3">
        <f>F239</f>
        <v>0</v>
      </c>
      <c r="G26" s="40">
        <f t="shared" ref="G26:L26" si="5">G239</f>
        <v>19.899999999999999</v>
      </c>
      <c r="H26" s="40">
        <f t="shared" si="5"/>
        <v>6.9</v>
      </c>
      <c r="I26" s="40">
        <f t="shared" si="5"/>
        <v>8</v>
      </c>
      <c r="J26" s="40">
        <f t="shared" si="5"/>
        <v>5</v>
      </c>
      <c r="K26" s="40">
        <f t="shared" si="5"/>
        <v>19.899999999999999</v>
      </c>
      <c r="L26" s="7">
        <f t="shared" si="5"/>
        <v>20900</v>
      </c>
      <c r="M26" s="63">
        <f>M239</f>
        <v>2475</v>
      </c>
      <c r="N26" s="7">
        <f>N239</f>
        <v>20900</v>
      </c>
      <c r="O26" s="7">
        <f>O239</f>
        <v>2475</v>
      </c>
      <c r="P26" s="8" t="s">
        <v>70</v>
      </c>
      <c r="Q26" s="8">
        <f>Q239</f>
        <v>17000</v>
      </c>
      <c r="R26" s="63">
        <f>R239</f>
        <v>66</v>
      </c>
      <c r="S26" s="62"/>
      <c r="T26" s="6"/>
    </row>
    <row r="27" spans="1:20" x14ac:dyDescent="0.3">
      <c r="A27" s="6">
        <v>10</v>
      </c>
      <c r="B27" s="6" t="s">
        <v>56</v>
      </c>
      <c r="C27" s="3">
        <v>0</v>
      </c>
      <c r="D27" s="3">
        <v>0</v>
      </c>
      <c r="E27" s="3">
        <v>0</v>
      </c>
      <c r="F27" s="3">
        <v>0</v>
      </c>
      <c r="G27" s="3">
        <v>0</v>
      </c>
      <c r="H27" s="3">
        <v>0</v>
      </c>
      <c r="I27" s="3">
        <v>0</v>
      </c>
      <c r="J27" s="3">
        <v>0</v>
      </c>
      <c r="K27" s="3">
        <v>0</v>
      </c>
      <c r="L27" s="3">
        <v>0</v>
      </c>
      <c r="M27" s="3">
        <v>0</v>
      </c>
      <c r="N27" s="13">
        <v>0</v>
      </c>
      <c r="O27" s="3">
        <v>0</v>
      </c>
      <c r="P27" s="8" t="s">
        <v>71</v>
      </c>
      <c r="Q27" s="8"/>
      <c r="R27" s="3">
        <f>R79</f>
        <v>0</v>
      </c>
      <c r="S27" s="62"/>
      <c r="T27" s="6"/>
    </row>
    <row r="28" spans="1:20" x14ac:dyDescent="0.3">
      <c r="A28" s="6">
        <v>11</v>
      </c>
      <c r="B28" s="6" t="s">
        <v>57</v>
      </c>
      <c r="C28" s="40">
        <f>C280</f>
        <v>3</v>
      </c>
      <c r="D28" s="39"/>
      <c r="E28" s="3">
        <v>0</v>
      </c>
      <c r="F28" s="3">
        <v>0</v>
      </c>
      <c r="G28" s="40">
        <v>3</v>
      </c>
      <c r="H28" s="40">
        <v>1</v>
      </c>
      <c r="I28" s="40">
        <v>2</v>
      </c>
      <c r="J28" s="39"/>
      <c r="K28" s="3">
        <f>K280</f>
        <v>3</v>
      </c>
      <c r="L28" s="7">
        <f>L280</f>
        <v>700</v>
      </c>
      <c r="M28" s="13">
        <f>M280</f>
        <v>350</v>
      </c>
      <c r="N28" s="7">
        <f>N280</f>
        <v>700</v>
      </c>
      <c r="O28" s="7">
        <f>O280</f>
        <v>350</v>
      </c>
      <c r="P28" s="8" t="s">
        <v>66</v>
      </c>
      <c r="Q28" s="8">
        <f>Q280</f>
        <v>8000</v>
      </c>
      <c r="R28" s="63">
        <f>R280</f>
        <v>21</v>
      </c>
      <c r="S28" s="62"/>
      <c r="T28" s="6"/>
    </row>
    <row r="29" spans="1:20" x14ac:dyDescent="0.3">
      <c r="A29" s="6">
        <v>12</v>
      </c>
      <c r="B29" s="6" t="s">
        <v>58</v>
      </c>
      <c r="C29" s="3">
        <v>0</v>
      </c>
      <c r="D29" s="3">
        <v>0</v>
      </c>
      <c r="E29" s="3">
        <v>0</v>
      </c>
      <c r="F29" s="3">
        <v>0</v>
      </c>
      <c r="G29" s="3">
        <v>0</v>
      </c>
      <c r="H29" s="3">
        <v>0</v>
      </c>
      <c r="I29" s="3">
        <v>0</v>
      </c>
      <c r="J29" s="3">
        <v>0</v>
      </c>
      <c r="K29" s="3">
        <v>0</v>
      </c>
      <c r="L29" s="3">
        <v>0</v>
      </c>
      <c r="M29" s="3">
        <v>0</v>
      </c>
      <c r="N29" s="3">
        <v>0</v>
      </c>
      <c r="O29" s="3">
        <v>0</v>
      </c>
      <c r="P29" s="8" t="s">
        <v>72</v>
      </c>
      <c r="Q29" s="8"/>
      <c r="R29" s="3">
        <f>R86</f>
        <v>0</v>
      </c>
      <c r="S29" s="62"/>
      <c r="T29" s="6"/>
    </row>
    <row r="30" spans="1:20" x14ac:dyDescent="0.3">
      <c r="A30" s="6">
        <v>13</v>
      </c>
      <c r="B30" s="6" t="s">
        <v>59</v>
      </c>
      <c r="C30" s="3">
        <v>0</v>
      </c>
      <c r="D30" s="3">
        <v>0</v>
      </c>
      <c r="E30" s="3">
        <v>0</v>
      </c>
      <c r="F30" s="3">
        <v>0</v>
      </c>
      <c r="G30" s="3">
        <v>0</v>
      </c>
      <c r="H30" s="3">
        <v>0</v>
      </c>
      <c r="I30" s="3">
        <v>0</v>
      </c>
      <c r="J30" s="3">
        <v>0</v>
      </c>
      <c r="K30" s="3">
        <v>0</v>
      </c>
      <c r="L30" s="3">
        <v>0</v>
      </c>
      <c r="M30" s="3">
        <v>0</v>
      </c>
      <c r="N30" s="3">
        <v>0</v>
      </c>
      <c r="O30" s="3">
        <v>0</v>
      </c>
      <c r="P30" s="8" t="s">
        <v>73</v>
      </c>
      <c r="Q30" s="8"/>
      <c r="R30" s="3">
        <f>R87</f>
        <v>0</v>
      </c>
      <c r="S30" s="6"/>
      <c r="T30" s="6"/>
    </row>
    <row r="31" spans="1:20" x14ac:dyDescent="0.3">
      <c r="A31" s="6">
        <v>14</v>
      </c>
      <c r="B31" s="6" t="s">
        <v>60</v>
      </c>
      <c r="C31" s="3">
        <v>0</v>
      </c>
      <c r="D31" s="3">
        <v>0</v>
      </c>
      <c r="E31" s="3">
        <v>0</v>
      </c>
      <c r="F31" s="3">
        <v>0</v>
      </c>
      <c r="G31" s="3">
        <v>0</v>
      </c>
      <c r="H31" s="3">
        <v>0</v>
      </c>
      <c r="I31" s="3">
        <v>0</v>
      </c>
      <c r="J31" s="3">
        <v>0</v>
      </c>
      <c r="K31" s="3">
        <v>0</v>
      </c>
      <c r="L31" s="3">
        <v>0</v>
      </c>
      <c r="M31" s="3">
        <v>0</v>
      </c>
      <c r="N31" s="3">
        <v>0</v>
      </c>
      <c r="O31" s="3">
        <v>0</v>
      </c>
      <c r="P31" s="8" t="s">
        <v>74</v>
      </c>
      <c r="Q31" s="8"/>
      <c r="R31" s="3">
        <f>R88</f>
        <v>0</v>
      </c>
      <c r="S31" s="6"/>
      <c r="T31" s="6"/>
    </row>
    <row r="32" spans="1:20" x14ac:dyDescent="0.3">
      <c r="A32" s="6">
        <v>15</v>
      </c>
      <c r="B32" s="6" t="s">
        <v>61</v>
      </c>
      <c r="C32" s="3">
        <v>0</v>
      </c>
      <c r="D32" s="3">
        <v>0</v>
      </c>
      <c r="E32" s="3">
        <v>0</v>
      </c>
      <c r="F32" s="3">
        <v>0</v>
      </c>
      <c r="G32" s="3">
        <v>0</v>
      </c>
      <c r="H32" s="3">
        <v>0</v>
      </c>
      <c r="I32" s="3">
        <v>0</v>
      </c>
      <c r="J32" s="3">
        <v>0</v>
      </c>
      <c r="K32" s="3">
        <v>0</v>
      </c>
      <c r="L32" s="3">
        <v>0</v>
      </c>
      <c r="M32" s="3">
        <v>0</v>
      </c>
      <c r="N32" s="3">
        <v>0</v>
      </c>
      <c r="O32" s="3">
        <v>0</v>
      </c>
      <c r="P32" s="8" t="s">
        <v>75</v>
      </c>
      <c r="Q32" s="8"/>
      <c r="R32" s="3">
        <f>R89</f>
        <v>0</v>
      </c>
      <c r="S32" s="6"/>
      <c r="T32" s="6"/>
    </row>
    <row r="33" spans="1:20" x14ac:dyDescent="0.3">
      <c r="A33" s="6">
        <v>16</v>
      </c>
      <c r="B33" s="6" t="s">
        <v>62</v>
      </c>
      <c r="C33" s="3">
        <v>0</v>
      </c>
      <c r="D33" s="3">
        <v>0</v>
      </c>
      <c r="E33" s="3">
        <v>0</v>
      </c>
      <c r="F33" s="3">
        <v>0</v>
      </c>
      <c r="G33" s="3">
        <v>0</v>
      </c>
      <c r="H33" s="3">
        <v>0</v>
      </c>
      <c r="I33" s="3">
        <v>0</v>
      </c>
      <c r="J33" s="3">
        <v>0</v>
      </c>
      <c r="K33" s="3">
        <v>0</v>
      </c>
      <c r="L33" s="3">
        <v>0</v>
      </c>
      <c r="M33" s="3">
        <v>0</v>
      </c>
      <c r="N33" s="3">
        <v>0</v>
      </c>
      <c r="O33" s="3">
        <v>0</v>
      </c>
      <c r="P33" s="8" t="s">
        <v>66</v>
      </c>
      <c r="Q33" s="8"/>
      <c r="R33" s="3">
        <f>R90</f>
        <v>0</v>
      </c>
      <c r="S33" s="6"/>
      <c r="T33" s="6"/>
    </row>
    <row r="34" spans="1:20" x14ac:dyDescent="0.3">
      <c r="A34" s="6"/>
      <c r="B34" s="41" t="s">
        <v>3</v>
      </c>
      <c r="C34" s="7">
        <f>SUM(C18:C33)</f>
        <v>305</v>
      </c>
      <c r="D34" s="7">
        <f t="shared" ref="D34:L34" si="6">SUM(D18:D33)</f>
        <v>0</v>
      </c>
      <c r="E34" s="7">
        <f t="shared" si="6"/>
        <v>0</v>
      </c>
      <c r="F34" s="7">
        <f t="shared" si="6"/>
        <v>0</v>
      </c>
      <c r="G34" s="7">
        <f t="shared" si="6"/>
        <v>305</v>
      </c>
      <c r="H34" s="7">
        <f t="shared" si="6"/>
        <v>62.9</v>
      </c>
      <c r="I34" s="7">
        <f t="shared" si="6"/>
        <v>186.4</v>
      </c>
      <c r="J34" s="7">
        <f t="shared" si="6"/>
        <v>55.7</v>
      </c>
      <c r="K34" s="7">
        <f t="shared" si="6"/>
        <v>305</v>
      </c>
      <c r="L34" s="7">
        <f t="shared" si="6"/>
        <v>160840</v>
      </c>
      <c r="M34" s="7">
        <f>SUM(M18:M33)</f>
        <v>5227</v>
      </c>
      <c r="N34" s="7">
        <f>SUM(N18:N33)</f>
        <v>136750</v>
      </c>
      <c r="O34" s="7">
        <f>SUM(O18:O33)</f>
        <v>4985</v>
      </c>
      <c r="P34" s="7">
        <f>SUM(P18:P33)</f>
        <v>0</v>
      </c>
      <c r="Q34" s="7"/>
      <c r="R34" s="7">
        <f>SUM(R18:R33)</f>
        <v>305</v>
      </c>
      <c r="S34" s="6"/>
      <c r="T34" s="6"/>
    </row>
    <row r="36" spans="1:20" x14ac:dyDescent="0.3">
      <c r="A36" s="16" t="s">
        <v>46</v>
      </c>
      <c r="O36" s="419" t="s">
        <v>460</v>
      </c>
      <c r="P36" s="419"/>
      <c r="Q36" s="419"/>
      <c r="R36" s="419"/>
      <c r="S36" s="419"/>
    </row>
    <row r="37" spans="1:20" x14ac:dyDescent="0.3">
      <c r="O37" s="419" t="s">
        <v>2</v>
      </c>
      <c r="P37" s="419"/>
      <c r="Q37" s="419"/>
      <c r="R37" s="419"/>
      <c r="S37" s="419"/>
    </row>
    <row r="40" spans="1:20" x14ac:dyDescent="0.3">
      <c r="O40" s="428" t="s">
        <v>298</v>
      </c>
      <c r="P40" s="428"/>
      <c r="Q40" s="428"/>
      <c r="R40" s="428"/>
      <c r="S40" s="428"/>
      <c r="T40" s="81"/>
    </row>
    <row r="41" spans="1:20" x14ac:dyDescent="0.3">
      <c r="O41" s="419" t="s">
        <v>309</v>
      </c>
      <c r="P41" s="419"/>
      <c r="Q41" s="419"/>
      <c r="R41" s="419"/>
      <c r="S41" s="419"/>
    </row>
    <row r="44" spans="1:20" x14ac:dyDescent="0.3">
      <c r="A44" s="16" t="s">
        <v>96</v>
      </c>
    </row>
    <row r="45" spans="1:20" x14ac:dyDescent="0.3">
      <c r="L45" s="17"/>
    </row>
    <row r="46" spans="1:20" x14ac:dyDescent="0.3">
      <c r="A46" s="441" t="s">
        <v>93</v>
      </c>
      <c r="B46" s="460"/>
      <c r="C46" s="460"/>
      <c r="D46" s="460"/>
      <c r="E46" s="460"/>
      <c r="F46" s="460"/>
      <c r="G46" s="460"/>
      <c r="H46" s="460"/>
      <c r="I46" s="460"/>
      <c r="J46" s="460"/>
      <c r="K46" s="460"/>
      <c r="L46" s="460"/>
      <c r="M46" s="460"/>
      <c r="N46" s="460"/>
      <c r="O46" s="460"/>
      <c r="P46" s="460"/>
      <c r="Q46" s="460"/>
      <c r="R46" s="460"/>
      <c r="S46" s="460"/>
      <c r="T46" s="447"/>
    </row>
    <row r="47" spans="1:20" x14ac:dyDescent="0.3">
      <c r="A47" s="444" t="s">
        <v>4</v>
      </c>
      <c r="B47" s="461"/>
      <c r="C47" s="461"/>
      <c r="D47" s="461"/>
      <c r="E47" s="461"/>
      <c r="F47" s="461"/>
      <c r="G47" s="461"/>
      <c r="H47" s="461"/>
      <c r="I47" s="461"/>
      <c r="J47" s="461"/>
      <c r="K47" s="461"/>
      <c r="L47" s="461"/>
      <c r="M47" s="461"/>
      <c r="N47" s="461"/>
      <c r="O47" s="461"/>
      <c r="P47" s="461"/>
      <c r="Q47" s="461"/>
      <c r="R47" s="461"/>
      <c r="S47" s="461"/>
      <c r="T47" s="445"/>
    </row>
    <row r="48" spans="1:20" x14ac:dyDescent="0.3">
      <c r="N48" s="18"/>
    </row>
    <row r="49" spans="1:20" x14ac:dyDescent="0.3">
      <c r="A49" s="19" t="s">
        <v>5</v>
      </c>
      <c r="B49" s="19"/>
      <c r="C49" s="19" t="s">
        <v>77</v>
      </c>
      <c r="D49" s="19"/>
      <c r="L49" s="20"/>
      <c r="N49" s="20"/>
      <c r="Q49" s="16" t="s">
        <v>42</v>
      </c>
      <c r="S49" s="16" t="str">
        <f>S6</f>
        <v>: 2023</v>
      </c>
    </row>
    <row r="50" spans="1:20" x14ac:dyDescent="0.3">
      <c r="A50" s="16" t="s">
        <v>9</v>
      </c>
      <c r="C50" s="16" t="s">
        <v>124</v>
      </c>
      <c r="Q50" s="16" t="s">
        <v>43</v>
      </c>
      <c r="S50" s="16" t="s">
        <v>45</v>
      </c>
    </row>
    <row r="51" spans="1:20" x14ac:dyDescent="0.3">
      <c r="A51" s="16" t="s">
        <v>6</v>
      </c>
      <c r="C51" s="16" t="s">
        <v>99</v>
      </c>
      <c r="Q51" s="16" t="s">
        <v>44</v>
      </c>
      <c r="S51" s="16" t="str">
        <f>S8</f>
        <v>: IV ( Empat )</v>
      </c>
    </row>
    <row r="52" spans="1:20" x14ac:dyDescent="0.3">
      <c r="A52" s="16" t="s">
        <v>7</v>
      </c>
      <c r="C52" s="16" t="s">
        <v>41</v>
      </c>
    </row>
    <row r="54" spans="1:20" x14ac:dyDescent="0.3">
      <c r="A54" s="424" t="s">
        <v>8</v>
      </c>
      <c r="B54" s="424" t="s">
        <v>91</v>
      </c>
      <c r="C54" s="22" t="s">
        <v>10</v>
      </c>
      <c r="D54" s="433" t="s">
        <v>15</v>
      </c>
      <c r="E54" s="422"/>
      <c r="F54" s="422"/>
      <c r="G54" s="422"/>
      <c r="H54" s="422"/>
      <c r="I54" s="422"/>
      <c r="J54" s="422"/>
      <c r="K54" s="423"/>
      <c r="L54" s="431" t="s">
        <v>28</v>
      </c>
      <c r="M54" s="432"/>
      <c r="N54" s="431" t="s">
        <v>28</v>
      </c>
      <c r="O54" s="432"/>
      <c r="P54" s="23"/>
      <c r="Q54" s="387"/>
      <c r="R54" s="421" t="s">
        <v>35</v>
      </c>
      <c r="S54" s="427"/>
      <c r="T54" s="424" t="s">
        <v>39</v>
      </c>
    </row>
    <row r="55" spans="1:20" x14ac:dyDescent="0.3">
      <c r="A55" s="425"/>
      <c r="B55" s="425"/>
      <c r="C55" s="24" t="s">
        <v>11</v>
      </c>
      <c r="D55" s="421" t="s">
        <v>16</v>
      </c>
      <c r="E55" s="422"/>
      <c r="F55" s="422"/>
      <c r="G55" s="423"/>
      <c r="H55" s="433" t="s">
        <v>23</v>
      </c>
      <c r="I55" s="422"/>
      <c r="J55" s="422"/>
      <c r="K55" s="423"/>
      <c r="L55" s="434" t="s">
        <v>29</v>
      </c>
      <c r="M55" s="435"/>
      <c r="N55" s="434" t="s">
        <v>29</v>
      </c>
      <c r="O55" s="435"/>
      <c r="P55" s="25"/>
      <c r="Q55" s="26" t="s">
        <v>416</v>
      </c>
      <c r="R55" s="429" t="s">
        <v>36</v>
      </c>
      <c r="S55" s="430"/>
      <c r="T55" s="425"/>
    </row>
    <row r="56" spans="1:20" x14ac:dyDescent="0.3">
      <c r="A56" s="425"/>
      <c r="B56" s="425"/>
      <c r="C56" s="26" t="s">
        <v>12</v>
      </c>
      <c r="D56" s="23"/>
      <c r="E56" s="27"/>
      <c r="F56" s="23"/>
      <c r="G56" s="23"/>
      <c r="H56" s="23"/>
      <c r="I56" s="23"/>
      <c r="J56" s="23"/>
      <c r="K56" s="23"/>
      <c r="L56" s="421" t="s">
        <v>30</v>
      </c>
      <c r="M56" s="427"/>
      <c r="N56" s="421" t="s">
        <v>30</v>
      </c>
      <c r="O56" s="427"/>
      <c r="P56" s="24" t="s">
        <v>34</v>
      </c>
      <c r="Q56" s="24" t="s">
        <v>417</v>
      </c>
      <c r="R56" s="22"/>
      <c r="S56" s="22"/>
      <c r="T56" s="425"/>
    </row>
    <row r="57" spans="1:20" x14ac:dyDescent="0.3">
      <c r="A57" s="425"/>
      <c r="B57" s="425"/>
      <c r="C57" s="26" t="s">
        <v>13</v>
      </c>
      <c r="D57" s="24" t="s">
        <v>17</v>
      </c>
      <c r="E57" s="28" t="s">
        <v>17</v>
      </c>
      <c r="F57" s="24" t="s">
        <v>20</v>
      </c>
      <c r="G57" s="24" t="s">
        <v>22</v>
      </c>
      <c r="H57" s="24" t="s">
        <v>24</v>
      </c>
      <c r="I57" s="24" t="s">
        <v>25</v>
      </c>
      <c r="J57" s="24" t="s">
        <v>26</v>
      </c>
      <c r="K57" s="24" t="s">
        <v>22</v>
      </c>
      <c r="L57" s="429" t="s">
        <v>14</v>
      </c>
      <c r="M57" s="430"/>
      <c r="N57" s="429" t="s">
        <v>33</v>
      </c>
      <c r="O57" s="430"/>
      <c r="P57" s="24" t="s">
        <v>28</v>
      </c>
      <c r="Q57" s="24" t="s">
        <v>418</v>
      </c>
      <c r="R57" s="24" t="s">
        <v>37</v>
      </c>
      <c r="S57" s="24" t="s">
        <v>38</v>
      </c>
      <c r="T57" s="425"/>
    </row>
    <row r="58" spans="1:20" x14ac:dyDescent="0.3">
      <c r="A58" s="425"/>
      <c r="B58" s="425"/>
      <c r="C58" s="26" t="s">
        <v>14</v>
      </c>
      <c r="D58" s="24" t="s">
        <v>18</v>
      </c>
      <c r="E58" s="28" t="s">
        <v>19</v>
      </c>
      <c r="F58" s="24" t="s">
        <v>21</v>
      </c>
      <c r="G58" s="24"/>
      <c r="H58" s="24"/>
      <c r="I58" s="24"/>
      <c r="J58" s="24" t="s">
        <v>27</v>
      </c>
      <c r="K58" s="24"/>
      <c r="L58" s="22" t="s">
        <v>22</v>
      </c>
      <c r="M58" s="22" t="s">
        <v>31</v>
      </c>
      <c r="N58" s="22" t="s">
        <v>22</v>
      </c>
      <c r="O58" s="22" t="s">
        <v>31</v>
      </c>
      <c r="P58" s="25"/>
      <c r="Q58" s="25"/>
      <c r="R58" s="25"/>
      <c r="S58" s="25"/>
      <c r="T58" s="425"/>
    </row>
    <row r="59" spans="1:20" x14ac:dyDescent="0.3">
      <c r="A59" s="426"/>
      <c r="B59" s="426"/>
      <c r="C59" s="29"/>
      <c r="D59" s="30"/>
      <c r="E59" s="31"/>
      <c r="F59" s="30"/>
      <c r="G59" s="30"/>
      <c r="H59" s="30"/>
      <c r="I59" s="30"/>
      <c r="J59" s="30"/>
      <c r="K59" s="30"/>
      <c r="L59" s="32" t="s">
        <v>29</v>
      </c>
      <c r="M59" s="33" t="s">
        <v>32</v>
      </c>
      <c r="N59" s="32" t="s">
        <v>29</v>
      </c>
      <c r="O59" s="33" t="s">
        <v>32</v>
      </c>
      <c r="P59" s="30"/>
      <c r="Q59" s="30"/>
      <c r="R59" s="30"/>
      <c r="S59" s="30"/>
      <c r="T59" s="426"/>
    </row>
    <row r="60" spans="1:20" x14ac:dyDescent="0.3">
      <c r="A60" s="8">
        <v>1</v>
      </c>
      <c r="B60" s="8">
        <v>2</v>
      </c>
      <c r="C60" s="8">
        <v>3</v>
      </c>
      <c r="D60" s="8">
        <v>4</v>
      </c>
      <c r="E60" s="8">
        <v>5</v>
      </c>
      <c r="F60" s="8">
        <v>6</v>
      </c>
      <c r="G60" s="8" t="s">
        <v>0</v>
      </c>
      <c r="H60" s="8">
        <v>8</v>
      </c>
      <c r="I60" s="8">
        <v>9</v>
      </c>
      <c r="J60" s="8">
        <v>10</v>
      </c>
      <c r="K60" s="8" t="s">
        <v>1</v>
      </c>
      <c r="L60" s="8">
        <v>12</v>
      </c>
      <c r="M60" s="8">
        <v>13</v>
      </c>
      <c r="N60" s="8">
        <v>14</v>
      </c>
      <c r="O60" s="8">
        <v>15</v>
      </c>
      <c r="P60" s="8">
        <v>16</v>
      </c>
      <c r="Q60" s="8"/>
      <c r="R60" s="8">
        <v>17</v>
      </c>
      <c r="S60" s="8">
        <v>18</v>
      </c>
      <c r="T60" s="8">
        <v>19</v>
      </c>
    </row>
    <row r="61" spans="1:20" x14ac:dyDescent="0.3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6"/>
      <c r="O61" s="7"/>
      <c r="P61" s="6"/>
      <c r="Q61" s="6"/>
      <c r="R61" s="6"/>
      <c r="S61" s="6"/>
      <c r="T61" s="6"/>
    </row>
    <row r="62" spans="1:20" x14ac:dyDescent="0.3">
      <c r="A62" s="6">
        <v>1</v>
      </c>
      <c r="B62" s="67" t="s">
        <v>125</v>
      </c>
      <c r="C62" s="3">
        <v>0</v>
      </c>
      <c r="D62" s="3">
        <v>0</v>
      </c>
      <c r="E62" s="3">
        <v>0</v>
      </c>
      <c r="F62" s="3">
        <v>0</v>
      </c>
      <c r="G62" s="3">
        <v>0</v>
      </c>
      <c r="H62" s="3">
        <v>0</v>
      </c>
      <c r="I62" s="3">
        <v>0</v>
      </c>
      <c r="J62" s="3">
        <v>0</v>
      </c>
      <c r="K62" s="3">
        <f>H62+I62+J62</f>
        <v>0</v>
      </c>
      <c r="L62" s="3">
        <v>0</v>
      </c>
      <c r="M62" s="3">
        <v>0</v>
      </c>
      <c r="N62" s="68">
        <v>0</v>
      </c>
      <c r="O62" s="3">
        <v>0</v>
      </c>
      <c r="P62" s="8" t="s">
        <v>65</v>
      </c>
      <c r="Q62" s="8"/>
      <c r="R62" s="3">
        <v>0</v>
      </c>
      <c r="S62" s="6"/>
      <c r="T62" s="6"/>
    </row>
    <row r="63" spans="1:20" x14ac:dyDescent="0.3">
      <c r="A63" s="6">
        <v>2</v>
      </c>
      <c r="B63" s="67" t="s">
        <v>126</v>
      </c>
      <c r="C63" s="3">
        <v>0</v>
      </c>
      <c r="D63" s="3">
        <v>0</v>
      </c>
      <c r="E63" s="3">
        <v>0</v>
      </c>
      <c r="F63" s="3">
        <v>0</v>
      </c>
      <c r="G63" s="3">
        <v>0</v>
      </c>
      <c r="H63" s="3">
        <v>0</v>
      </c>
      <c r="I63" s="3">
        <v>0</v>
      </c>
      <c r="J63" s="3">
        <v>0</v>
      </c>
      <c r="K63" s="3">
        <f t="shared" ref="K63:K70" si="7">H63+I63+J63</f>
        <v>0</v>
      </c>
      <c r="L63" s="3">
        <v>0</v>
      </c>
      <c r="M63" s="3">
        <v>0</v>
      </c>
      <c r="N63" s="68">
        <v>0</v>
      </c>
      <c r="O63" s="3">
        <v>0</v>
      </c>
      <c r="P63" s="8" t="s">
        <v>65</v>
      </c>
      <c r="Q63" s="8"/>
      <c r="R63" s="3">
        <v>0</v>
      </c>
      <c r="S63" s="6"/>
      <c r="T63" s="6"/>
    </row>
    <row r="64" spans="1:20" x14ac:dyDescent="0.3">
      <c r="A64" s="6">
        <v>3</v>
      </c>
      <c r="B64" s="67" t="s">
        <v>128</v>
      </c>
      <c r="C64" s="3">
        <v>0</v>
      </c>
      <c r="D64" s="3">
        <v>0</v>
      </c>
      <c r="E64" s="3">
        <v>0</v>
      </c>
      <c r="F64" s="3">
        <v>0</v>
      </c>
      <c r="G64" s="3">
        <v>0</v>
      </c>
      <c r="H64" s="3">
        <v>0</v>
      </c>
      <c r="I64" s="3">
        <v>0</v>
      </c>
      <c r="J64" s="3">
        <v>0</v>
      </c>
      <c r="K64" s="3">
        <f t="shared" si="7"/>
        <v>0</v>
      </c>
      <c r="L64" s="3">
        <v>0</v>
      </c>
      <c r="M64" s="3">
        <v>0</v>
      </c>
      <c r="N64" s="68">
        <v>0</v>
      </c>
      <c r="O64" s="3">
        <v>0</v>
      </c>
      <c r="P64" s="8" t="s">
        <v>65</v>
      </c>
      <c r="Q64" s="8"/>
      <c r="R64" s="3">
        <v>0</v>
      </c>
      <c r="S64" s="6"/>
      <c r="T64" s="6"/>
    </row>
    <row r="65" spans="1:20" x14ac:dyDescent="0.3">
      <c r="A65" s="6">
        <v>4</v>
      </c>
      <c r="B65" s="67" t="s">
        <v>129</v>
      </c>
      <c r="C65" s="3">
        <v>97</v>
      </c>
      <c r="D65" s="3">
        <v>0</v>
      </c>
      <c r="E65" s="3">
        <v>0</v>
      </c>
      <c r="F65" s="3">
        <v>0</v>
      </c>
      <c r="G65" s="122">
        <f t="shared" ref="G65:G70" si="8">C65+E65-F65</f>
        <v>97</v>
      </c>
      <c r="H65" s="3">
        <v>13</v>
      </c>
      <c r="I65" s="3">
        <v>65</v>
      </c>
      <c r="J65" s="3">
        <v>19</v>
      </c>
      <c r="K65" s="3">
        <f t="shared" si="7"/>
        <v>97</v>
      </c>
      <c r="L65" s="69">
        <v>50700</v>
      </c>
      <c r="M65" s="58">
        <v>780</v>
      </c>
      <c r="N65" s="69">
        <f t="shared" ref="N65:N70" si="9">I65*O65</f>
        <v>42250</v>
      </c>
      <c r="O65" s="58">
        <v>650</v>
      </c>
      <c r="P65" s="8" t="s">
        <v>65</v>
      </c>
      <c r="Q65" s="8">
        <v>40000</v>
      </c>
      <c r="R65" s="3">
        <v>85</v>
      </c>
      <c r="S65" s="6"/>
      <c r="T65" s="6"/>
    </row>
    <row r="66" spans="1:20" x14ac:dyDescent="0.3">
      <c r="A66" s="6">
        <v>5</v>
      </c>
      <c r="B66" s="67" t="s">
        <v>130</v>
      </c>
      <c r="C66" s="3">
        <v>45</v>
      </c>
      <c r="D66" s="3">
        <v>0</v>
      </c>
      <c r="E66" s="3"/>
      <c r="F66" s="3">
        <v>0</v>
      </c>
      <c r="G66" s="3">
        <f t="shared" si="8"/>
        <v>45</v>
      </c>
      <c r="H66" s="3">
        <v>15</v>
      </c>
      <c r="I66" s="3">
        <v>20</v>
      </c>
      <c r="J66" s="3">
        <v>10</v>
      </c>
      <c r="K66" s="3">
        <f>H66+I66+J66</f>
        <v>45</v>
      </c>
      <c r="L66" s="69">
        <v>15600</v>
      </c>
      <c r="M66" s="58">
        <v>780</v>
      </c>
      <c r="N66" s="69">
        <f t="shared" si="9"/>
        <v>13000</v>
      </c>
      <c r="O66" s="58">
        <v>650</v>
      </c>
      <c r="P66" s="8" t="s">
        <v>65</v>
      </c>
      <c r="Q66" s="8">
        <v>40000</v>
      </c>
      <c r="R66" s="3">
        <v>37</v>
      </c>
      <c r="S66" s="6"/>
      <c r="T66" s="6"/>
    </row>
    <row r="67" spans="1:20" x14ac:dyDescent="0.3">
      <c r="A67" s="6">
        <v>6</v>
      </c>
      <c r="B67" s="67" t="s">
        <v>131</v>
      </c>
      <c r="C67" s="3">
        <v>30</v>
      </c>
      <c r="D67" s="3">
        <v>0</v>
      </c>
      <c r="E67" s="3"/>
      <c r="F67" s="3">
        <v>0</v>
      </c>
      <c r="G67" s="3">
        <f t="shared" si="8"/>
        <v>30</v>
      </c>
      <c r="H67" s="3">
        <v>8</v>
      </c>
      <c r="I67" s="3">
        <v>21</v>
      </c>
      <c r="J67" s="3">
        <v>1</v>
      </c>
      <c r="K67" s="3">
        <f t="shared" si="7"/>
        <v>30</v>
      </c>
      <c r="L67" s="69">
        <v>16800</v>
      </c>
      <c r="M67" s="58">
        <v>800</v>
      </c>
      <c r="N67" s="69">
        <f t="shared" si="9"/>
        <v>13650</v>
      </c>
      <c r="O67" s="58">
        <v>650</v>
      </c>
      <c r="P67" s="8" t="s">
        <v>65</v>
      </c>
      <c r="Q67" s="8">
        <v>40000</v>
      </c>
      <c r="R67" s="3">
        <v>21</v>
      </c>
      <c r="S67" s="6"/>
      <c r="T67" s="6"/>
    </row>
    <row r="68" spans="1:20" x14ac:dyDescent="0.3">
      <c r="A68" s="6">
        <v>7</v>
      </c>
      <c r="B68" s="67" t="s">
        <v>132</v>
      </c>
      <c r="C68" s="3">
        <v>66</v>
      </c>
      <c r="D68" s="3">
        <v>0</v>
      </c>
      <c r="E68" s="3">
        <v>0</v>
      </c>
      <c r="F68" s="3">
        <v>0</v>
      </c>
      <c r="G68" s="3">
        <f t="shared" si="8"/>
        <v>66</v>
      </c>
      <c r="H68" s="3">
        <v>13</v>
      </c>
      <c r="I68" s="3">
        <v>42</v>
      </c>
      <c r="J68" s="3">
        <v>11</v>
      </c>
      <c r="K68" s="3">
        <f t="shared" si="7"/>
        <v>66</v>
      </c>
      <c r="L68" s="69">
        <v>33600</v>
      </c>
      <c r="M68" s="58">
        <v>800</v>
      </c>
      <c r="N68" s="69">
        <f t="shared" si="9"/>
        <v>27300</v>
      </c>
      <c r="O68" s="58">
        <v>650</v>
      </c>
      <c r="P68" s="8" t="s">
        <v>65</v>
      </c>
      <c r="Q68" s="8">
        <v>40000</v>
      </c>
      <c r="R68" s="3">
        <v>38</v>
      </c>
      <c r="S68" s="6"/>
      <c r="T68" s="6"/>
    </row>
    <row r="69" spans="1:20" x14ac:dyDescent="0.3">
      <c r="A69" s="6">
        <v>8</v>
      </c>
      <c r="B69" s="67" t="s">
        <v>342</v>
      </c>
      <c r="C69" s="3">
        <v>0</v>
      </c>
      <c r="D69" s="3">
        <v>0</v>
      </c>
      <c r="E69" s="3">
        <v>0</v>
      </c>
      <c r="F69" s="3">
        <v>0</v>
      </c>
      <c r="G69" s="3">
        <f t="shared" si="8"/>
        <v>0</v>
      </c>
      <c r="H69" s="3">
        <v>0</v>
      </c>
      <c r="I69" s="3">
        <v>0</v>
      </c>
      <c r="J69" s="3">
        <v>0</v>
      </c>
      <c r="K69" s="3">
        <f t="shared" si="7"/>
        <v>0</v>
      </c>
      <c r="L69" s="69">
        <f>5%*G69*M69</f>
        <v>0</v>
      </c>
      <c r="M69" s="3">
        <v>0</v>
      </c>
      <c r="N69" s="69">
        <f t="shared" si="9"/>
        <v>0</v>
      </c>
      <c r="O69" s="116">
        <v>0</v>
      </c>
      <c r="P69" s="6"/>
      <c r="Q69" s="6"/>
      <c r="R69" s="5"/>
      <c r="S69" s="6"/>
      <c r="T69" s="6"/>
    </row>
    <row r="70" spans="1:20" x14ac:dyDescent="0.3">
      <c r="A70" s="6">
        <v>9</v>
      </c>
      <c r="B70" s="67" t="s">
        <v>127</v>
      </c>
      <c r="C70" s="6">
        <v>30</v>
      </c>
      <c r="D70" s="3">
        <v>0</v>
      </c>
      <c r="E70" s="3">
        <v>0</v>
      </c>
      <c r="F70" s="3">
        <v>0</v>
      </c>
      <c r="G70" s="3">
        <f t="shared" si="8"/>
        <v>30</v>
      </c>
      <c r="H70" s="3">
        <v>3</v>
      </c>
      <c r="I70" s="3">
        <v>21</v>
      </c>
      <c r="J70" s="3">
        <v>6</v>
      </c>
      <c r="K70" s="3">
        <f t="shared" si="7"/>
        <v>30</v>
      </c>
      <c r="L70" s="69">
        <v>16800</v>
      </c>
      <c r="M70" s="58">
        <v>800</v>
      </c>
      <c r="N70" s="69">
        <f t="shared" si="9"/>
        <v>13650</v>
      </c>
      <c r="O70" s="58">
        <v>650</v>
      </c>
      <c r="P70" s="8" t="s">
        <v>65</v>
      </c>
      <c r="Q70" s="8">
        <v>40000</v>
      </c>
      <c r="R70" s="3">
        <v>17</v>
      </c>
      <c r="S70" s="6"/>
      <c r="T70" s="6"/>
    </row>
    <row r="71" spans="1:20" x14ac:dyDescent="0.3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6"/>
      <c r="M71" s="6"/>
      <c r="N71" s="66"/>
      <c r="O71" s="6"/>
      <c r="P71" s="6"/>
      <c r="Q71" s="6"/>
      <c r="R71" s="6"/>
      <c r="S71" s="6"/>
      <c r="T71" s="6"/>
    </row>
    <row r="72" spans="1:20" x14ac:dyDescent="0.3">
      <c r="A72" s="6"/>
      <c r="B72" s="41" t="s">
        <v>3</v>
      </c>
      <c r="C72" s="3">
        <f>SUM(C62:C71)</f>
        <v>268</v>
      </c>
      <c r="D72" s="3">
        <f>SUM(D62:D71)</f>
        <v>0</v>
      </c>
      <c r="E72" s="3">
        <f>SUM(E62:E71)</f>
        <v>0</v>
      </c>
      <c r="F72" s="3">
        <f>SUM(F62:F71)</f>
        <v>0</v>
      </c>
      <c r="G72" s="3">
        <f>SUM(G62:G71)</f>
        <v>268</v>
      </c>
      <c r="H72" s="3">
        <f>SUM(H65:H71)</f>
        <v>52</v>
      </c>
      <c r="I72" s="3">
        <f>SUM(I65:I71)</f>
        <v>169</v>
      </c>
      <c r="J72" s="3">
        <f>SUM(J65:J71)</f>
        <v>47</v>
      </c>
      <c r="K72" s="3">
        <f>SUM(K65:K71)</f>
        <v>268</v>
      </c>
      <c r="L72" s="7">
        <f>SUM(L65:L71)</f>
        <v>133500</v>
      </c>
      <c r="M72" s="3">
        <f>(M65+M66+M67+M68+M70)/5</f>
        <v>792</v>
      </c>
      <c r="N72" s="68">
        <f>SUM(N65:N71)</f>
        <v>109850</v>
      </c>
      <c r="O72" s="3">
        <f>(O65+O66+O67+O68+O70)/5</f>
        <v>650</v>
      </c>
      <c r="P72" s="8" t="s">
        <v>65</v>
      </c>
      <c r="Q72" s="8">
        <v>40000</v>
      </c>
      <c r="R72" s="3">
        <f>SUM(R65:R71)</f>
        <v>198</v>
      </c>
      <c r="S72" s="47"/>
      <c r="T72" s="6"/>
    </row>
    <row r="74" spans="1:20" x14ac:dyDescent="0.3">
      <c r="A74" s="16" t="s">
        <v>46</v>
      </c>
      <c r="O74" s="466" t="str">
        <f>O36</f>
        <v>Curup Timur, 31 Desember 2023</v>
      </c>
      <c r="P74" s="466"/>
      <c r="Q74" s="466"/>
      <c r="R74" s="466"/>
      <c r="S74" s="466"/>
      <c r="T74" s="466"/>
    </row>
    <row r="75" spans="1:20" x14ac:dyDescent="0.3">
      <c r="B75" s="74"/>
      <c r="C75" s="74"/>
      <c r="D75" s="74"/>
      <c r="E75" s="74"/>
      <c r="F75" s="74"/>
      <c r="G75" s="301"/>
      <c r="H75" s="74"/>
      <c r="I75" s="74"/>
      <c r="J75" s="74"/>
      <c r="K75" s="74"/>
      <c r="L75" s="74"/>
      <c r="M75" s="74"/>
      <c r="N75" s="74"/>
      <c r="O75" s="466" t="s">
        <v>2</v>
      </c>
      <c r="P75" s="466"/>
      <c r="Q75" s="466"/>
      <c r="R75" s="466"/>
      <c r="S75" s="466"/>
      <c r="T75" s="466"/>
    </row>
    <row r="76" spans="1:20" x14ac:dyDescent="0.3">
      <c r="B76" s="74"/>
      <c r="C76" s="74"/>
      <c r="D76" s="74"/>
      <c r="E76" s="74"/>
      <c r="F76" s="74"/>
      <c r="G76" s="74"/>
      <c r="H76" s="74"/>
      <c r="I76" s="74"/>
      <c r="J76" s="74"/>
      <c r="K76" s="74"/>
      <c r="L76" s="74"/>
      <c r="M76" s="74"/>
      <c r="N76" s="74"/>
      <c r="O76" s="74"/>
      <c r="P76" s="74"/>
      <c r="Q76" s="74"/>
      <c r="R76" s="74"/>
      <c r="S76" s="74"/>
      <c r="T76" s="74"/>
    </row>
    <row r="77" spans="1:20" x14ac:dyDescent="0.3">
      <c r="B77" s="74"/>
      <c r="C77" s="74"/>
      <c r="D77" s="74"/>
      <c r="E77" s="74"/>
      <c r="F77" s="74"/>
      <c r="G77" s="74"/>
      <c r="H77" s="74"/>
      <c r="I77" s="74"/>
      <c r="J77" s="74"/>
      <c r="K77" s="74"/>
      <c r="L77" s="74"/>
      <c r="M77" s="74"/>
      <c r="N77" s="74"/>
      <c r="O77" s="74"/>
      <c r="P77" s="74"/>
      <c r="Q77" s="74"/>
      <c r="R77" s="74"/>
      <c r="S77" s="74"/>
      <c r="T77" s="74"/>
    </row>
    <row r="78" spans="1:20" x14ac:dyDescent="0.3">
      <c r="B78" s="74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465" t="str">
        <f>O40</f>
        <v>RENY SUSANTY, SP</v>
      </c>
      <c r="P78" s="465"/>
      <c r="Q78" s="465"/>
      <c r="R78" s="465"/>
      <c r="S78" s="465"/>
      <c r="T78" s="465"/>
    </row>
    <row r="79" spans="1:20" x14ac:dyDescent="0.3">
      <c r="B79" s="74"/>
      <c r="C79" s="74"/>
      <c r="D79" s="74"/>
      <c r="E79" s="74"/>
      <c r="F79" s="74"/>
      <c r="G79" s="74"/>
      <c r="H79" s="74"/>
      <c r="I79" s="74"/>
      <c r="J79" s="74"/>
      <c r="K79" s="74"/>
      <c r="L79" s="74"/>
      <c r="M79" s="74"/>
      <c r="N79" s="74"/>
      <c r="O79" s="466" t="s">
        <v>309</v>
      </c>
      <c r="P79" s="466"/>
      <c r="Q79" s="466"/>
      <c r="R79" s="466"/>
      <c r="S79" s="466"/>
      <c r="T79" s="466"/>
    </row>
    <row r="80" spans="1:20" x14ac:dyDescent="0.3"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281"/>
      <c r="P80" s="281"/>
      <c r="Q80" s="281"/>
      <c r="R80" s="281"/>
      <c r="S80" s="281"/>
      <c r="T80" s="281"/>
    </row>
    <row r="81" spans="1:20" x14ac:dyDescent="0.3">
      <c r="B81" s="74"/>
      <c r="C81" s="74"/>
      <c r="D81" s="74"/>
      <c r="E81" s="74"/>
      <c r="F81" s="74"/>
      <c r="G81" s="74"/>
      <c r="H81" s="74"/>
      <c r="I81" s="74"/>
      <c r="J81" s="74"/>
      <c r="K81" s="74"/>
      <c r="L81" s="74"/>
      <c r="M81" s="74"/>
      <c r="N81" s="74"/>
      <c r="O81" s="281"/>
      <c r="P81" s="281"/>
      <c r="Q81" s="281"/>
      <c r="R81" s="281"/>
      <c r="S81" s="281"/>
      <c r="T81" s="281"/>
    </row>
    <row r="82" spans="1:20" x14ac:dyDescent="0.3">
      <c r="O82" s="70"/>
      <c r="P82" s="70"/>
      <c r="Q82" s="70"/>
      <c r="R82" s="70"/>
      <c r="S82" s="70"/>
      <c r="T82" s="70"/>
    </row>
    <row r="83" spans="1:20" x14ac:dyDescent="0.3">
      <c r="O83" s="70"/>
      <c r="P83" s="70"/>
      <c r="Q83" s="70"/>
      <c r="R83" s="70"/>
      <c r="S83" s="70"/>
      <c r="T83" s="70"/>
    </row>
    <row r="86" spans="1:20" x14ac:dyDescent="0.3">
      <c r="A86" s="16" t="s">
        <v>96</v>
      </c>
    </row>
    <row r="87" spans="1:20" x14ac:dyDescent="0.3">
      <c r="L87" s="17"/>
    </row>
    <row r="88" spans="1:20" x14ac:dyDescent="0.3">
      <c r="A88" s="441" t="s">
        <v>93</v>
      </c>
      <c r="B88" s="460"/>
      <c r="C88" s="460"/>
      <c r="D88" s="460"/>
      <c r="E88" s="460"/>
      <c r="F88" s="460"/>
      <c r="G88" s="460"/>
      <c r="H88" s="460"/>
      <c r="I88" s="460"/>
      <c r="J88" s="460"/>
      <c r="K88" s="460"/>
      <c r="L88" s="460"/>
      <c r="M88" s="460"/>
      <c r="N88" s="460"/>
      <c r="O88" s="460"/>
      <c r="P88" s="460"/>
      <c r="Q88" s="460"/>
      <c r="R88" s="460"/>
      <c r="S88" s="460"/>
      <c r="T88" s="447"/>
    </row>
    <row r="89" spans="1:20" x14ac:dyDescent="0.3">
      <c r="A89" s="444" t="s">
        <v>4</v>
      </c>
      <c r="B89" s="461"/>
      <c r="C89" s="461"/>
      <c r="D89" s="461"/>
      <c r="E89" s="461"/>
      <c r="F89" s="461"/>
      <c r="G89" s="461"/>
      <c r="H89" s="461"/>
      <c r="I89" s="461"/>
      <c r="J89" s="461"/>
      <c r="K89" s="461"/>
      <c r="L89" s="461"/>
      <c r="M89" s="461"/>
      <c r="N89" s="461"/>
      <c r="O89" s="461"/>
      <c r="P89" s="461"/>
      <c r="Q89" s="461"/>
      <c r="R89" s="461"/>
      <c r="S89" s="461"/>
      <c r="T89" s="445"/>
    </row>
    <row r="90" spans="1:20" x14ac:dyDescent="0.3">
      <c r="N90" s="18"/>
    </row>
    <row r="91" spans="1:20" x14ac:dyDescent="0.3">
      <c r="A91" s="19" t="s">
        <v>5</v>
      </c>
      <c r="B91" s="19"/>
      <c r="C91" s="19" t="s">
        <v>79</v>
      </c>
      <c r="D91" s="19"/>
      <c r="L91" s="20"/>
      <c r="N91" s="20"/>
      <c r="Q91" s="16" t="s">
        <v>42</v>
      </c>
      <c r="S91" s="16" t="str">
        <f>S49</f>
        <v>: 2023</v>
      </c>
    </row>
    <row r="92" spans="1:20" x14ac:dyDescent="0.3">
      <c r="A92" s="16" t="s">
        <v>9</v>
      </c>
      <c r="C92" s="16" t="s">
        <v>133</v>
      </c>
      <c r="Q92" s="16" t="s">
        <v>43</v>
      </c>
      <c r="S92" s="16" t="s">
        <v>45</v>
      </c>
    </row>
    <row r="93" spans="1:20" x14ac:dyDescent="0.3">
      <c r="A93" s="16" t="s">
        <v>6</v>
      </c>
      <c r="C93" s="16" t="s">
        <v>99</v>
      </c>
      <c r="Q93" s="16" t="s">
        <v>44</v>
      </c>
      <c r="S93" s="16" t="str">
        <f>S51</f>
        <v>: IV ( Empat )</v>
      </c>
    </row>
    <row r="94" spans="1:20" x14ac:dyDescent="0.3">
      <c r="A94" s="16" t="s">
        <v>7</v>
      </c>
      <c r="C94" s="16" t="s">
        <v>41</v>
      </c>
    </row>
    <row r="96" spans="1:20" x14ac:dyDescent="0.3">
      <c r="A96" s="424" t="s">
        <v>8</v>
      </c>
      <c r="B96" s="424" t="s">
        <v>91</v>
      </c>
      <c r="C96" s="22" t="s">
        <v>10</v>
      </c>
      <c r="D96" s="433" t="s">
        <v>15</v>
      </c>
      <c r="E96" s="422"/>
      <c r="F96" s="422"/>
      <c r="G96" s="422"/>
      <c r="H96" s="422"/>
      <c r="I96" s="422"/>
      <c r="J96" s="422"/>
      <c r="K96" s="423"/>
      <c r="L96" s="431" t="s">
        <v>28</v>
      </c>
      <c r="M96" s="432"/>
      <c r="N96" s="431" t="s">
        <v>28</v>
      </c>
      <c r="O96" s="432"/>
      <c r="P96" s="23"/>
      <c r="Q96" s="387"/>
      <c r="R96" s="421" t="s">
        <v>35</v>
      </c>
      <c r="S96" s="427"/>
      <c r="T96" s="424" t="s">
        <v>39</v>
      </c>
    </row>
    <row r="97" spans="1:20" x14ac:dyDescent="0.3">
      <c r="A97" s="425"/>
      <c r="B97" s="425"/>
      <c r="C97" s="24" t="s">
        <v>11</v>
      </c>
      <c r="D97" s="421" t="s">
        <v>16</v>
      </c>
      <c r="E97" s="422"/>
      <c r="F97" s="422"/>
      <c r="G97" s="423"/>
      <c r="H97" s="433" t="s">
        <v>23</v>
      </c>
      <c r="I97" s="422"/>
      <c r="J97" s="422"/>
      <c r="K97" s="423"/>
      <c r="L97" s="434" t="s">
        <v>29</v>
      </c>
      <c r="M97" s="435"/>
      <c r="N97" s="434" t="s">
        <v>29</v>
      </c>
      <c r="O97" s="435"/>
      <c r="P97" s="25"/>
      <c r="Q97" s="26" t="s">
        <v>416</v>
      </c>
      <c r="R97" s="429" t="s">
        <v>36</v>
      </c>
      <c r="S97" s="430"/>
      <c r="T97" s="425"/>
    </row>
    <row r="98" spans="1:20" x14ac:dyDescent="0.3">
      <c r="A98" s="425"/>
      <c r="B98" s="425"/>
      <c r="C98" s="26" t="s">
        <v>12</v>
      </c>
      <c r="D98" s="23"/>
      <c r="E98" s="27"/>
      <c r="F98" s="23"/>
      <c r="G98" s="23"/>
      <c r="H98" s="23"/>
      <c r="I98" s="23"/>
      <c r="J98" s="23"/>
      <c r="K98" s="23"/>
      <c r="L98" s="421" t="s">
        <v>30</v>
      </c>
      <c r="M98" s="427"/>
      <c r="N98" s="421" t="s">
        <v>30</v>
      </c>
      <c r="O98" s="427"/>
      <c r="P98" s="24" t="s">
        <v>34</v>
      </c>
      <c r="Q98" s="24" t="s">
        <v>417</v>
      </c>
      <c r="R98" s="22"/>
      <c r="S98" s="22"/>
      <c r="T98" s="425"/>
    </row>
    <row r="99" spans="1:20" x14ac:dyDescent="0.3">
      <c r="A99" s="425"/>
      <c r="B99" s="425"/>
      <c r="C99" s="26" t="s">
        <v>13</v>
      </c>
      <c r="D99" s="24" t="s">
        <v>17</v>
      </c>
      <c r="E99" s="28" t="s">
        <v>17</v>
      </c>
      <c r="F99" s="24" t="s">
        <v>20</v>
      </c>
      <c r="G99" s="24" t="s">
        <v>22</v>
      </c>
      <c r="H99" s="24" t="s">
        <v>24</v>
      </c>
      <c r="I99" s="24" t="s">
        <v>25</v>
      </c>
      <c r="J99" s="24" t="s">
        <v>26</v>
      </c>
      <c r="K99" s="24" t="s">
        <v>22</v>
      </c>
      <c r="L99" s="429" t="s">
        <v>14</v>
      </c>
      <c r="M99" s="430"/>
      <c r="N99" s="429" t="s">
        <v>33</v>
      </c>
      <c r="O99" s="430"/>
      <c r="P99" s="24" t="s">
        <v>28</v>
      </c>
      <c r="Q99" s="24" t="s">
        <v>418</v>
      </c>
      <c r="R99" s="24" t="s">
        <v>37</v>
      </c>
      <c r="S99" s="24" t="s">
        <v>38</v>
      </c>
      <c r="T99" s="425"/>
    </row>
    <row r="100" spans="1:20" x14ac:dyDescent="0.3">
      <c r="A100" s="425"/>
      <c r="B100" s="425"/>
      <c r="C100" s="26" t="s">
        <v>14</v>
      </c>
      <c r="D100" s="24" t="s">
        <v>18</v>
      </c>
      <c r="E100" s="28" t="s">
        <v>19</v>
      </c>
      <c r="F100" s="24" t="s">
        <v>21</v>
      </c>
      <c r="G100" s="24"/>
      <c r="H100" s="24"/>
      <c r="I100" s="24"/>
      <c r="J100" s="24" t="s">
        <v>27</v>
      </c>
      <c r="K100" s="24"/>
      <c r="L100" s="22" t="s">
        <v>22</v>
      </c>
      <c r="M100" s="22" t="s">
        <v>31</v>
      </c>
      <c r="N100" s="22" t="s">
        <v>22</v>
      </c>
      <c r="O100" s="22" t="s">
        <v>31</v>
      </c>
      <c r="P100" s="25"/>
      <c r="Q100" s="25"/>
      <c r="R100" s="25"/>
      <c r="S100" s="25"/>
      <c r="T100" s="425"/>
    </row>
    <row r="101" spans="1:20" x14ac:dyDescent="0.3">
      <c r="A101" s="426"/>
      <c r="B101" s="426"/>
      <c r="C101" s="29"/>
      <c r="D101" s="30"/>
      <c r="E101" s="31"/>
      <c r="F101" s="30"/>
      <c r="G101" s="30"/>
      <c r="H101" s="30"/>
      <c r="I101" s="30"/>
      <c r="J101" s="30"/>
      <c r="K101" s="30"/>
      <c r="L101" s="32" t="s">
        <v>29</v>
      </c>
      <c r="M101" s="33" t="s">
        <v>32</v>
      </c>
      <c r="N101" s="32" t="s">
        <v>29</v>
      </c>
      <c r="O101" s="33" t="s">
        <v>32</v>
      </c>
      <c r="P101" s="30"/>
      <c r="Q101" s="30"/>
      <c r="R101" s="30"/>
      <c r="S101" s="30"/>
      <c r="T101" s="426"/>
    </row>
    <row r="102" spans="1:20" x14ac:dyDescent="0.3">
      <c r="A102" s="8">
        <v>1</v>
      </c>
      <c r="B102" s="8">
        <v>2</v>
      </c>
      <c r="C102" s="8">
        <v>3</v>
      </c>
      <c r="D102" s="8">
        <v>4</v>
      </c>
      <c r="E102" s="8">
        <v>5</v>
      </c>
      <c r="F102" s="8">
        <v>6</v>
      </c>
      <c r="G102" s="8" t="s">
        <v>0</v>
      </c>
      <c r="H102" s="8">
        <v>8</v>
      </c>
      <c r="I102" s="8">
        <v>9</v>
      </c>
      <c r="J102" s="8">
        <v>10</v>
      </c>
      <c r="K102" s="8" t="s">
        <v>1</v>
      </c>
      <c r="L102" s="8">
        <v>12</v>
      </c>
      <c r="M102" s="8">
        <v>13</v>
      </c>
      <c r="N102" s="8">
        <v>14</v>
      </c>
      <c r="O102" s="8">
        <v>15</v>
      </c>
      <c r="P102" s="8">
        <v>16</v>
      </c>
      <c r="Q102" s="8"/>
      <c r="R102" s="8">
        <v>17</v>
      </c>
      <c r="S102" s="8">
        <v>18</v>
      </c>
      <c r="T102" s="8">
        <v>19</v>
      </c>
    </row>
    <row r="103" spans="1:20" x14ac:dyDescent="0.3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7"/>
      <c r="P103" s="6"/>
      <c r="Q103" s="6"/>
      <c r="R103" s="6"/>
      <c r="S103" s="6"/>
      <c r="T103" s="6"/>
    </row>
    <row r="104" spans="1:20" x14ac:dyDescent="0.3">
      <c r="A104" s="6">
        <v>1</v>
      </c>
      <c r="B104" s="67" t="s">
        <v>125</v>
      </c>
      <c r="C104" s="3">
        <v>0</v>
      </c>
      <c r="D104" s="3">
        <v>0</v>
      </c>
      <c r="E104" s="3">
        <v>0</v>
      </c>
      <c r="F104" s="3">
        <v>0</v>
      </c>
      <c r="G104" s="3">
        <v>0</v>
      </c>
      <c r="H104" s="3">
        <v>0</v>
      </c>
      <c r="I104" s="3">
        <v>0</v>
      </c>
      <c r="J104" s="3">
        <v>0</v>
      </c>
      <c r="K104" s="3">
        <f>H104+I104+J104</f>
        <v>0</v>
      </c>
      <c r="L104" s="3">
        <v>0</v>
      </c>
      <c r="M104" s="3">
        <v>0</v>
      </c>
      <c r="N104" s="3">
        <v>0</v>
      </c>
      <c r="O104" s="3">
        <v>0</v>
      </c>
      <c r="P104" s="8" t="s">
        <v>66</v>
      </c>
      <c r="Q104" s="8"/>
      <c r="R104" s="3">
        <v>0</v>
      </c>
      <c r="S104" s="6"/>
      <c r="T104" s="6"/>
    </row>
    <row r="105" spans="1:20" x14ac:dyDescent="0.3">
      <c r="A105" s="6">
        <v>2</v>
      </c>
      <c r="B105" s="67" t="s">
        <v>126</v>
      </c>
      <c r="C105" s="3">
        <v>0</v>
      </c>
      <c r="D105" s="3">
        <v>0</v>
      </c>
      <c r="E105" s="3">
        <v>0</v>
      </c>
      <c r="F105" s="3">
        <v>0</v>
      </c>
      <c r="G105" s="3">
        <v>0</v>
      </c>
      <c r="H105" s="3">
        <v>0</v>
      </c>
      <c r="I105" s="3">
        <v>0</v>
      </c>
      <c r="J105" s="3">
        <v>0</v>
      </c>
      <c r="K105" s="3">
        <f t="shared" ref="K105:K112" si="10">H105+I105+J105</f>
        <v>0</v>
      </c>
      <c r="L105" s="3">
        <v>0</v>
      </c>
      <c r="M105" s="3">
        <v>0</v>
      </c>
      <c r="N105" s="3">
        <v>0</v>
      </c>
      <c r="O105" s="3">
        <v>0</v>
      </c>
      <c r="P105" s="8" t="s">
        <v>66</v>
      </c>
      <c r="Q105" s="8"/>
      <c r="R105" s="3">
        <v>0</v>
      </c>
      <c r="S105" s="6"/>
      <c r="T105" s="6"/>
    </row>
    <row r="106" spans="1:20" x14ac:dyDescent="0.3">
      <c r="A106" s="6">
        <v>3</v>
      </c>
      <c r="B106" s="67" t="s">
        <v>128</v>
      </c>
      <c r="C106" s="3">
        <v>0</v>
      </c>
      <c r="D106" s="3">
        <v>0</v>
      </c>
      <c r="E106" s="3">
        <v>0</v>
      </c>
      <c r="F106" s="3">
        <v>0</v>
      </c>
      <c r="G106" s="3">
        <v>0</v>
      </c>
      <c r="H106" s="3">
        <v>0</v>
      </c>
      <c r="I106" s="3">
        <v>0</v>
      </c>
      <c r="J106" s="3">
        <v>0</v>
      </c>
      <c r="K106" s="3">
        <f t="shared" si="10"/>
        <v>0</v>
      </c>
      <c r="L106" s="3">
        <v>0</v>
      </c>
      <c r="M106" s="3">
        <v>0</v>
      </c>
      <c r="N106" s="3">
        <v>0</v>
      </c>
      <c r="O106" s="3">
        <v>0</v>
      </c>
      <c r="P106" s="8" t="s">
        <v>66</v>
      </c>
      <c r="Q106" s="8"/>
      <c r="R106" s="3">
        <v>0</v>
      </c>
      <c r="S106" s="6"/>
      <c r="T106" s="6"/>
    </row>
    <row r="107" spans="1:20" x14ac:dyDescent="0.3">
      <c r="A107" s="6">
        <v>4</v>
      </c>
      <c r="B107" s="67" t="s">
        <v>129</v>
      </c>
      <c r="C107" s="3">
        <v>0</v>
      </c>
      <c r="D107" s="3">
        <v>0</v>
      </c>
      <c r="E107" s="3">
        <v>0</v>
      </c>
      <c r="F107" s="3">
        <v>0</v>
      </c>
      <c r="G107" s="3">
        <f t="shared" ref="G107:G112" si="11">C107+E107-F107</f>
        <v>0</v>
      </c>
      <c r="H107" s="3">
        <v>0</v>
      </c>
      <c r="I107" s="3">
        <v>0</v>
      </c>
      <c r="J107" s="3">
        <v>0</v>
      </c>
      <c r="K107" s="3">
        <f t="shared" si="10"/>
        <v>0</v>
      </c>
      <c r="L107" s="3">
        <v>0</v>
      </c>
      <c r="M107" s="3">
        <v>0</v>
      </c>
      <c r="N107" s="3">
        <v>0</v>
      </c>
      <c r="O107" s="3">
        <v>0</v>
      </c>
      <c r="P107" s="8" t="s">
        <v>66</v>
      </c>
      <c r="Q107" s="8"/>
      <c r="R107" s="3">
        <v>0</v>
      </c>
      <c r="S107" s="6"/>
      <c r="T107" s="6"/>
    </row>
    <row r="108" spans="1:20" x14ac:dyDescent="0.3">
      <c r="A108" s="6">
        <v>5</v>
      </c>
      <c r="B108" s="67" t="s">
        <v>130</v>
      </c>
      <c r="C108" s="3">
        <v>0</v>
      </c>
      <c r="D108" s="3">
        <v>0</v>
      </c>
      <c r="E108" s="3">
        <v>0</v>
      </c>
      <c r="F108" s="3">
        <v>0</v>
      </c>
      <c r="G108" s="3">
        <f t="shared" si="11"/>
        <v>0</v>
      </c>
      <c r="H108" s="3">
        <v>0</v>
      </c>
      <c r="I108" s="3">
        <v>0</v>
      </c>
      <c r="J108" s="3">
        <v>0</v>
      </c>
      <c r="K108" s="3">
        <f t="shared" si="10"/>
        <v>0</v>
      </c>
      <c r="L108" s="3">
        <v>0</v>
      </c>
      <c r="M108" s="3">
        <v>0</v>
      </c>
      <c r="N108" s="3">
        <v>0</v>
      </c>
      <c r="O108" s="3">
        <v>0</v>
      </c>
      <c r="P108" s="8" t="s">
        <v>66</v>
      </c>
      <c r="Q108" s="8"/>
      <c r="R108" s="3">
        <v>0</v>
      </c>
      <c r="S108" s="6"/>
      <c r="T108" s="6"/>
    </row>
    <row r="109" spans="1:20" x14ac:dyDescent="0.3">
      <c r="A109" s="6">
        <v>6</v>
      </c>
      <c r="B109" s="67" t="s">
        <v>131</v>
      </c>
      <c r="C109" s="3">
        <v>0</v>
      </c>
      <c r="D109" s="3">
        <v>0</v>
      </c>
      <c r="E109" s="3">
        <v>0</v>
      </c>
      <c r="F109" s="3">
        <v>0</v>
      </c>
      <c r="G109" s="3">
        <f t="shared" si="11"/>
        <v>0</v>
      </c>
      <c r="H109" s="3">
        <v>0</v>
      </c>
      <c r="I109" s="3">
        <v>0</v>
      </c>
      <c r="J109" s="3">
        <v>0</v>
      </c>
      <c r="K109" s="3">
        <f t="shared" si="10"/>
        <v>0</v>
      </c>
      <c r="L109" s="3">
        <v>0</v>
      </c>
      <c r="M109" s="3">
        <v>0</v>
      </c>
      <c r="N109" s="3">
        <v>0</v>
      </c>
      <c r="O109" s="3">
        <v>0</v>
      </c>
      <c r="P109" s="8" t="s">
        <v>66</v>
      </c>
      <c r="Q109" s="8"/>
      <c r="R109" s="3">
        <v>0</v>
      </c>
      <c r="S109" s="6"/>
      <c r="T109" s="6"/>
    </row>
    <row r="110" spans="1:20" x14ac:dyDescent="0.3">
      <c r="A110" s="6">
        <v>7</v>
      </c>
      <c r="B110" s="67" t="s">
        <v>132</v>
      </c>
      <c r="C110" s="3">
        <v>0</v>
      </c>
      <c r="D110" s="3">
        <v>0</v>
      </c>
      <c r="E110" s="3">
        <v>0</v>
      </c>
      <c r="F110" s="3">
        <v>0</v>
      </c>
      <c r="G110" s="3">
        <f t="shared" si="11"/>
        <v>0</v>
      </c>
      <c r="H110" s="3">
        <v>0</v>
      </c>
      <c r="I110" s="3">
        <v>0</v>
      </c>
      <c r="J110" s="3"/>
      <c r="K110" s="3">
        <f t="shared" si="10"/>
        <v>0</v>
      </c>
      <c r="L110" s="58">
        <v>0</v>
      </c>
      <c r="M110" s="58">
        <v>0</v>
      </c>
      <c r="N110" s="58">
        <f>I110*O110</f>
        <v>0</v>
      </c>
      <c r="O110" s="58">
        <v>0</v>
      </c>
      <c r="P110" s="8" t="s">
        <v>66</v>
      </c>
      <c r="Q110" s="8">
        <v>0</v>
      </c>
      <c r="R110" s="247">
        <v>0</v>
      </c>
      <c r="S110" s="6"/>
      <c r="T110" s="6"/>
    </row>
    <row r="111" spans="1:20" x14ac:dyDescent="0.3">
      <c r="A111" s="6">
        <v>8</v>
      </c>
      <c r="B111" s="67" t="s">
        <v>342</v>
      </c>
      <c r="C111" s="3">
        <v>0</v>
      </c>
      <c r="D111" s="3">
        <v>0</v>
      </c>
      <c r="E111" s="3">
        <v>0</v>
      </c>
      <c r="F111" s="3">
        <v>0</v>
      </c>
      <c r="G111" s="3">
        <f t="shared" si="11"/>
        <v>0</v>
      </c>
      <c r="H111" s="3">
        <v>0</v>
      </c>
      <c r="I111" s="3">
        <v>0</v>
      </c>
      <c r="J111" s="3">
        <v>0</v>
      </c>
      <c r="K111" s="3">
        <f t="shared" si="10"/>
        <v>0</v>
      </c>
      <c r="L111" s="3">
        <v>0</v>
      </c>
      <c r="M111" s="3">
        <v>0</v>
      </c>
      <c r="N111" s="3">
        <v>0</v>
      </c>
      <c r="O111" s="3">
        <v>0</v>
      </c>
      <c r="P111" s="8" t="s">
        <v>66</v>
      </c>
      <c r="Q111" s="8"/>
      <c r="R111" s="3">
        <v>0</v>
      </c>
      <c r="S111" s="6"/>
      <c r="T111" s="6"/>
    </row>
    <row r="112" spans="1:20" x14ac:dyDescent="0.3">
      <c r="A112" s="6">
        <v>9</v>
      </c>
      <c r="B112" s="67" t="s">
        <v>127</v>
      </c>
      <c r="C112" s="3">
        <v>0</v>
      </c>
      <c r="D112" s="3">
        <v>0</v>
      </c>
      <c r="E112" s="3">
        <v>0</v>
      </c>
      <c r="F112" s="3">
        <v>0</v>
      </c>
      <c r="G112" s="3">
        <f t="shared" si="11"/>
        <v>0</v>
      </c>
      <c r="H112" s="3">
        <v>0</v>
      </c>
      <c r="I112" s="3">
        <v>0</v>
      </c>
      <c r="J112" s="3">
        <v>0</v>
      </c>
      <c r="K112" s="3">
        <f t="shared" si="10"/>
        <v>0</v>
      </c>
      <c r="L112" s="3">
        <v>0</v>
      </c>
      <c r="M112" s="3">
        <v>0</v>
      </c>
      <c r="N112" s="3">
        <v>0</v>
      </c>
      <c r="O112" s="3">
        <v>0</v>
      </c>
      <c r="P112" s="8" t="s">
        <v>66</v>
      </c>
      <c r="Q112" s="8"/>
      <c r="R112" s="3">
        <v>0</v>
      </c>
      <c r="S112" s="6"/>
      <c r="T112" s="6"/>
    </row>
    <row r="113" spans="1:20" x14ac:dyDescent="0.3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</row>
    <row r="114" spans="1:20" x14ac:dyDescent="0.3">
      <c r="A114" s="6"/>
      <c r="B114" s="41" t="s">
        <v>3</v>
      </c>
      <c r="C114" s="3">
        <f>SUM(C104:C113)</f>
        <v>0</v>
      </c>
      <c r="D114" s="3">
        <f>SUM(D104:D113)</f>
        <v>0</v>
      </c>
      <c r="E114" s="3">
        <f>SUM(E104:E113)</f>
        <v>0</v>
      </c>
      <c r="F114" s="3">
        <f>SUM(F104:F113)</f>
        <v>0</v>
      </c>
      <c r="G114" s="3">
        <f>SUM(G104:G113)</f>
        <v>0</v>
      </c>
      <c r="H114" s="3">
        <f>SUM(H107:H113)</f>
        <v>0</v>
      </c>
      <c r="I114" s="3">
        <f>SUM(I107:I113)</f>
        <v>0</v>
      </c>
      <c r="J114" s="3">
        <f>SUM(J107:J113)</f>
        <v>0</v>
      </c>
      <c r="K114" s="3">
        <f>SUM(K107:K113)</f>
        <v>0</v>
      </c>
      <c r="L114" s="40">
        <f>SUM(L110:L113)</f>
        <v>0</v>
      </c>
      <c r="M114" s="3">
        <f>SUM(M104:M112)/1</f>
        <v>0</v>
      </c>
      <c r="N114" s="7">
        <f>N110</f>
        <v>0</v>
      </c>
      <c r="O114" s="3">
        <f>SUM(O104:O112)/1</f>
        <v>0</v>
      </c>
      <c r="P114" s="8" t="s">
        <v>66</v>
      </c>
      <c r="Q114" s="8">
        <v>0</v>
      </c>
      <c r="R114" s="6">
        <v>0</v>
      </c>
      <c r="S114" s="6"/>
      <c r="T114" s="6"/>
    </row>
    <row r="116" spans="1:20" ht="20.100000000000001" customHeight="1" x14ac:dyDescent="0.3">
      <c r="A116" s="16" t="s">
        <v>46</v>
      </c>
      <c r="O116" s="419" t="str">
        <f>O74</f>
        <v>Curup Timur, 31 Desember 2023</v>
      </c>
      <c r="P116" s="419"/>
      <c r="Q116" s="419"/>
      <c r="R116" s="419"/>
      <c r="S116" s="419"/>
      <c r="T116" s="419"/>
    </row>
    <row r="117" spans="1:20" ht="20.100000000000001" customHeight="1" x14ac:dyDescent="0.3">
      <c r="O117" s="419" t="s">
        <v>2</v>
      </c>
      <c r="P117" s="419"/>
      <c r="Q117" s="419"/>
      <c r="R117" s="419"/>
      <c r="S117" s="419"/>
      <c r="T117" s="419"/>
    </row>
    <row r="120" spans="1:20" ht="20.100000000000001" customHeight="1" x14ac:dyDescent="0.3">
      <c r="O120" s="428" t="str">
        <f>O78</f>
        <v>RENY SUSANTY, SP</v>
      </c>
      <c r="P120" s="428"/>
      <c r="Q120" s="428"/>
      <c r="R120" s="428"/>
      <c r="S120" s="428"/>
      <c r="T120" s="428"/>
    </row>
    <row r="121" spans="1:20" ht="16.5" customHeight="1" x14ac:dyDescent="0.3">
      <c r="O121" s="419" t="s">
        <v>309</v>
      </c>
      <c r="P121" s="419"/>
      <c r="Q121" s="419"/>
      <c r="R121" s="419"/>
      <c r="S121" s="419"/>
      <c r="T121" s="419"/>
    </row>
    <row r="122" spans="1:20" ht="12" customHeight="1" x14ac:dyDescent="0.3"/>
    <row r="128" spans="1:20" ht="20.100000000000001" customHeight="1" x14ac:dyDescent="0.3">
      <c r="A128" s="16" t="s">
        <v>96</v>
      </c>
    </row>
    <row r="129" spans="1:20" x14ac:dyDescent="0.3">
      <c r="L129" s="17"/>
    </row>
    <row r="130" spans="1:20" x14ac:dyDescent="0.3">
      <c r="A130" s="441" t="s">
        <v>93</v>
      </c>
      <c r="B130" s="460"/>
      <c r="C130" s="460"/>
      <c r="D130" s="460"/>
      <c r="E130" s="460"/>
      <c r="F130" s="460"/>
      <c r="G130" s="460"/>
      <c r="H130" s="460"/>
      <c r="I130" s="460"/>
      <c r="J130" s="460"/>
      <c r="K130" s="460"/>
      <c r="L130" s="460"/>
      <c r="M130" s="460"/>
      <c r="N130" s="460"/>
      <c r="O130" s="460"/>
      <c r="P130" s="460"/>
      <c r="Q130" s="460"/>
      <c r="R130" s="460"/>
      <c r="S130" s="460"/>
      <c r="T130" s="447"/>
    </row>
    <row r="131" spans="1:20" x14ac:dyDescent="0.3">
      <c r="A131" s="444" t="s">
        <v>4</v>
      </c>
      <c r="B131" s="461"/>
      <c r="C131" s="461"/>
      <c r="D131" s="461"/>
      <c r="E131" s="461"/>
      <c r="F131" s="461"/>
      <c r="G131" s="461"/>
      <c r="H131" s="461"/>
      <c r="I131" s="461"/>
      <c r="J131" s="461"/>
      <c r="K131" s="461"/>
      <c r="L131" s="461"/>
      <c r="M131" s="461"/>
      <c r="N131" s="461"/>
      <c r="O131" s="461"/>
      <c r="P131" s="461"/>
      <c r="Q131" s="461"/>
      <c r="R131" s="461"/>
      <c r="S131" s="461"/>
      <c r="T131" s="445"/>
    </row>
    <row r="132" spans="1:20" x14ac:dyDescent="0.3">
      <c r="N132" s="18"/>
    </row>
    <row r="133" spans="1:20" x14ac:dyDescent="0.3">
      <c r="A133" s="19" t="s">
        <v>5</v>
      </c>
      <c r="B133" s="19"/>
      <c r="C133" s="19" t="s">
        <v>80</v>
      </c>
      <c r="D133" s="19"/>
      <c r="L133" s="20"/>
      <c r="N133" s="20"/>
      <c r="Q133" s="16" t="s">
        <v>42</v>
      </c>
      <c r="S133" s="16" t="str">
        <f>S91</f>
        <v>: 2023</v>
      </c>
    </row>
    <row r="134" spans="1:20" x14ac:dyDescent="0.3">
      <c r="A134" s="16" t="s">
        <v>9</v>
      </c>
      <c r="C134" s="16" t="s">
        <v>124</v>
      </c>
      <c r="Q134" s="16" t="s">
        <v>43</v>
      </c>
      <c r="S134" s="16" t="s">
        <v>45</v>
      </c>
    </row>
    <row r="135" spans="1:20" x14ac:dyDescent="0.3">
      <c r="A135" s="16" t="s">
        <v>6</v>
      </c>
      <c r="C135" s="16" t="s">
        <v>99</v>
      </c>
      <c r="Q135" s="16" t="s">
        <v>44</v>
      </c>
      <c r="S135" s="16" t="str">
        <f>S93</f>
        <v>: IV ( Empat )</v>
      </c>
    </row>
    <row r="136" spans="1:20" x14ac:dyDescent="0.3">
      <c r="A136" s="16" t="s">
        <v>7</v>
      </c>
      <c r="C136" s="16" t="s">
        <v>41</v>
      </c>
    </row>
    <row r="138" spans="1:20" x14ac:dyDescent="0.3">
      <c r="A138" s="424" t="s">
        <v>8</v>
      </c>
      <c r="B138" s="424" t="s">
        <v>91</v>
      </c>
      <c r="C138" s="22" t="s">
        <v>10</v>
      </c>
      <c r="D138" s="433" t="s">
        <v>15</v>
      </c>
      <c r="E138" s="422"/>
      <c r="F138" s="422"/>
      <c r="G138" s="422"/>
      <c r="H138" s="422"/>
      <c r="I138" s="422"/>
      <c r="J138" s="422"/>
      <c r="K138" s="423"/>
      <c r="L138" s="431" t="s">
        <v>28</v>
      </c>
      <c r="M138" s="432"/>
      <c r="N138" s="431" t="s">
        <v>28</v>
      </c>
      <c r="O138" s="432"/>
      <c r="P138" s="23"/>
      <c r="Q138" s="387"/>
      <c r="R138" s="421" t="s">
        <v>35</v>
      </c>
      <c r="S138" s="427"/>
      <c r="T138" s="424" t="s">
        <v>39</v>
      </c>
    </row>
    <row r="139" spans="1:20" x14ac:dyDescent="0.3">
      <c r="A139" s="425"/>
      <c r="B139" s="425"/>
      <c r="C139" s="24" t="s">
        <v>11</v>
      </c>
      <c r="D139" s="421" t="s">
        <v>16</v>
      </c>
      <c r="E139" s="422"/>
      <c r="F139" s="422"/>
      <c r="G139" s="423"/>
      <c r="H139" s="433" t="s">
        <v>23</v>
      </c>
      <c r="I139" s="422"/>
      <c r="J139" s="422"/>
      <c r="K139" s="423"/>
      <c r="L139" s="434" t="s">
        <v>29</v>
      </c>
      <c r="M139" s="435"/>
      <c r="N139" s="434" t="s">
        <v>29</v>
      </c>
      <c r="O139" s="435"/>
      <c r="P139" s="25"/>
      <c r="Q139" s="26" t="s">
        <v>416</v>
      </c>
      <c r="R139" s="429" t="s">
        <v>36</v>
      </c>
      <c r="S139" s="430"/>
      <c r="T139" s="425"/>
    </row>
    <row r="140" spans="1:20" x14ac:dyDescent="0.3">
      <c r="A140" s="425"/>
      <c r="B140" s="425"/>
      <c r="C140" s="26" t="s">
        <v>12</v>
      </c>
      <c r="D140" s="23"/>
      <c r="E140" s="27"/>
      <c r="F140" s="23"/>
      <c r="G140" s="23"/>
      <c r="H140" s="23"/>
      <c r="I140" s="23"/>
      <c r="J140" s="23"/>
      <c r="K140" s="23"/>
      <c r="L140" s="421" t="s">
        <v>30</v>
      </c>
      <c r="M140" s="427"/>
      <c r="N140" s="421" t="s">
        <v>30</v>
      </c>
      <c r="O140" s="427"/>
      <c r="P140" s="24" t="s">
        <v>34</v>
      </c>
      <c r="Q140" s="24" t="s">
        <v>417</v>
      </c>
      <c r="R140" s="22"/>
      <c r="S140" s="22"/>
      <c r="T140" s="425"/>
    </row>
    <row r="141" spans="1:20" x14ac:dyDescent="0.3">
      <c r="A141" s="425"/>
      <c r="B141" s="425"/>
      <c r="C141" s="26" t="s">
        <v>13</v>
      </c>
      <c r="D141" s="24" t="s">
        <v>17</v>
      </c>
      <c r="E141" s="28" t="s">
        <v>17</v>
      </c>
      <c r="F141" s="24" t="s">
        <v>20</v>
      </c>
      <c r="G141" s="24" t="s">
        <v>22</v>
      </c>
      <c r="H141" s="24" t="s">
        <v>24</v>
      </c>
      <c r="I141" s="24" t="s">
        <v>25</v>
      </c>
      <c r="J141" s="24" t="s">
        <v>26</v>
      </c>
      <c r="K141" s="24" t="s">
        <v>22</v>
      </c>
      <c r="L141" s="429" t="s">
        <v>14</v>
      </c>
      <c r="M141" s="430"/>
      <c r="N141" s="429" t="s">
        <v>33</v>
      </c>
      <c r="O141" s="430"/>
      <c r="P141" s="24" t="s">
        <v>28</v>
      </c>
      <c r="Q141" s="24" t="s">
        <v>418</v>
      </c>
      <c r="R141" s="24" t="s">
        <v>37</v>
      </c>
      <c r="S141" s="24" t="s">
        <v>38</v>
      </c>
      <c r="T141" s="425"/>
    </row>
    <row r="142" spans="1:20" x14ac:dyDescent="0.3">
      <c r="A142" s="425"/>
      <c r="B142" s="425"/>
      <c r="C142" s="26" t="s">
        <v>14</v>
      </c>
      <c r="D142" s="24" t="s">
        <v>18</v>
      </c>
      <c r="E142" s="28" t="s">
        <v>19</v>
      </c>
      <c r="F142" s="24" t="s">
        <v>21</v>
      </c>
      <c r="G142" s="24"/>
      <c r="H142" s="24"/>
      <c r="I142" s="24"/>
      <c r="J142" s="24" t="s">
        <v>27</v>
      </c>
      <c r="K142" s="24"/>
      <c r="L142" s="22" t="s">
        <v>22</v>
      </c>
      <c r="M142" s="22" t="s">
        <v>31</v>
      </c>
      <c r="N142" s="22" t="s">
        <v>22</v>
      </c>
      <c r="O142" s="22" t="s">
        <v>31</v>
      </c>
      <c r="P142" s="25"/>
      <c r="Q142" s="25"/>
      <c r="R142" s="25"/>
      <c r="S142" s="25"/>
      <c r="T142" s="425"/>
    </row>
    <row r="143" spans="1:20" ht="20.100000000000001" customHeight="1" x14ac:dyDescent="0.3">
      <c r="A143" s="426"/>
      <c r="B143" s="426"/>
      <c r="C143" s="29"/>
      <c r="D143" s="30"/>
      <c r="E143" s="31"/>
      <c r="F143" s="30"/>
      <c r="G143" s="30"/>
      <c r="H143" s="30"/>
      <c r="I143" s="30"/>
      <c r="J143" s="30"/>
      <c r="K143" s="30"/>
      <c r="L143" s="32" t="s">
        <v>29</v>
      </c>
      <c r="M143" s="33" t="s">
        <v>32</v>
      </c>
      <c r="N143" s="32" t="s">
        <v>29</v>
      </c>
      <c r="O143" s="33" t="s">
        <v>32</v>
      </c>
      <c r="P143" s="30"/>
      <c r="Q143" s="30"/>
      <c r="R143" s="30"/>
      <c r="S143" s="30"/>
      <c r="T143" s="426"/>
    </row>
    <row r="144" spans="1:20" x14ac:dyDescent="0.3">
      <c r="A144" s="8">
        <v>1</v>
      </c>
      <c r="B144" s="8">
        <v>2</v>
      </c>
      <c r="C144" s="8">
        <v>3</v>
      </c>
      <c r="D144" s="8">
        <v>4</v>
      </c>
      <c r="E144" s="8">
        <v>5</v>
      </c>
      <c r="F144" s="8">
        <v>6</v>
      </c>
      <c r="G144" s="8" t="s">
        <v>0</v>
      </c>
      <c r="H144" s="8">
        <v>8</v>
      </c>
      <c r="I144" s="8">
        <v>9</v>
      </c>
      <c r="J144" s="8">
        <v>10</v>
      </c>
      <c r="K144" s="8" t="s">
        <v>1</v>
      </c>
      <c r="L144" s="8">
        <v>12</v>
      </c>
      <c r="M144" s="8">
        <v>13</v>
      </c>
      <c r="N144" s="8">
        <v>14</v>
      </c>
      <c r="O144" s="8">
        <v>15</v>
      </c>
      <c r="P144" s="8">
        <v>16</v>
      </c>
      <c r="Q144" s="8"/>
      <c r="R144" s="8">
        <v>17</v>
      </c>
      <c r="S144" s="8">
        <v>18</v>
      </c>
      <c r="T144" s="8">
        <v>19</v>
      </c>
    </row>
    <row r="145" spans="1:20" x14ac:dyDescent="0.3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7"/>
      <c r="P145" s="6"/>
      <c r="Q145" s="6"/>
      <c r="R145" s="6"/>
      <c r="S145" s="6"/>
      <c r="T145" s="6"/>
    </row>
    <row r="146" spans="1:20" x14ac:dyDescent="0.3">
      <c r="A146" s="6">
        <v>1</v>
      </c>
      <c r="B146" s="67" t="s">
        <v>125</v>
      </c>
      <c r="C146" s="3">
        <v>0</v>
      </c>
      <c r="D146" s="3">
        <v>0</v>
      </c>
      <c r="E146" s="3">
        <v>0</v>
      </c>
      <c r="F146" s="3">
        <v>0</v>
      </c>
      <c r="G146" s="3">
        <v>0</v>
      </c>
      <c r="H146" s="3">
        <v>0</v>
      </c>
      <c r="I146" s="3">
        <v>0</v>
      </c>
      <c r="J146" s="3">
        <v>0</v>
      </c>
      <c r="K146" s="3">
        <f>H146+I146+J146</f>
        <v>0</v>
      </c>
      <c r="L146" s="3">
        <v>0</v>
      </c>
      <c r="M146" s="3">
        <v>0</v>
      </c>
      <c r="N146" s="3">
        <v>0</v>
      </c>
      <c r="O146" s="3">
        <f>M146</f>
        <v>0</v>
      </c>
      <c r="P146" s="8" t="s">
        <v>67</v>
      </c>
      <c r="Q146" s="8"/>
      <c r="R146" s="3">
        <v>0</v>
      </c>
      <c r="S146" s="6"/>
      <c r="T146" s="6"/>
    </row>
    <row r="147" spans="1:20" x14ac:dyDescent="0.3">
      <c r="A147" s="6">
        <v>2</v>
      </c>
      <c r="B147" s="67" t="s">
        <v>126</v>
      </c>
      <c r="C147" s="3">
        <v>0</v>
      </c>
      <c r="D147" s="3">
        <v>0</v>
      </c>
      <c r="E147" s="3">
        <v>0</v>
      </c>
      <c r="F147" s="3">
        <v>0</v>
      </c>
      <c r="G147" s="3">
        <v>0</v>
      </c>
      <c r="H147" s="3">
        <v>0</v>
      </c>
      <c r="I147" s="3">
        <v>0</v>
      </c>
      <c r="J147" s="3">
        <v>0</v>
      </c>
      <c r="K147" s="3">
        <f t="shared" ref="K147:K154" si="12">H147+I147+J147</f>
        <v>0</v>
      </c>
      <c r="L147" s="3">
        <v>0</v>
      </c>
      <c r="M147" s="3">
        <v>0</v>
      </c>
      <c r="N147" s="3">
        <v>0</v>
      </c>
      <c r="O147" s="3">
        <f t="shared" ref="O147:O154" si="13">M147</f>
        <v>0</v>
      </c>
      <c r="P147" s="8" t="s">
        <v>67</v>
      </c>
      <c r="Q147" s="8"/>
      <c r="R147" s="3">
        <v>0</v>
      </c>
      <c r="S147" s="6"/>
      <c r="T147" s="6"/>
    </row>
    <row r="148" spans="1:20" x14ac:dyDescent="0.3">
      <c r="A148" s="6">
        <v>3</v>
      </c>
      <c r="B148" s="67" t="s">
        <v>128</v>
      </c>
      <c r="C148" s="3">
        <v>0</v>
      </c>
      <c r="D148" s="3">
        <v>0</v>
      </c>
      <c r="E148" s="3">
        <v>0</v>
      </c>
      <c r="F148" s="3">
        <v>0</v>
      </c>
      <c r="G148" s="3">
        <v>0</v>
      </c>
      <c r="H148" s="3">
        <v>0</v>
      </c>
      <c r="I148" s="3">
        <v>0</v>
      </c>
      <c r="J148" s="3">
        <v>0</v>
      </c>
      <c r="K148" s="3">
        <f t="shared" si="12"/>
        <v>0</v>
      </c>
      <c r="L148" s="3">
        <v>0</v>
      </c>
      <c r="M148" s="3">
        <v>0</v>
      </c>
      <c r="N148" s="3">
        <v>0</v>
      </c>
      <c r="O148" s="3">
        <f t="shared" si="13"/>
        <v>0</v>
      </c>
      <c r="P148" s="8" t="s">
        <v>67</v>
      </c>
      <c r="Q148" s="8"/>
      <c r="R148" s="3">
        <v>0</v>
      </c>
      <c r="S148" s="6"/>
      <c r="T148" s="6"/>
    </row>
    <row r="149" spans="1:20" x14ac:dyDescent="0.3">
      <c r="A149" s="6">
        <v>4</v>
      </c>
      <c r="B149" s="67" t="s">
        <v>129</v>
      </c>
      <c r="C149" s="3">
        <v>0</v>
      </c>
      <c r="D149" s="3">
        <v>0</v>
      </c>
      <c r="E149" s="3">
        <v>0</v>
      </c>
      <c r="F149" s="3">
        <v>0</v>
      </c>
      <c r="G149" s="3">
        <f t="shared" ref="G149:G154" si="14">C149+E149-F149</f>
        <v>0</v>
      </c>
      <c r="H149" s="3">
        <v>0</v>
      </c>
      <c r="I149" s="3">
        <v>0</v>
      </c>
      <c r="J149" s="3">
        <v>0</v>
      </c>
      <c r="K149" s="3">
        <f t="shared" si="12"/>
        <v>0</v>
      </c>
      <c r="L149" s="3">
        <v>0</v>
      </c>
      <c r="M149" s="3">
        <v>0</v>
      </c>
      <c r="N149" s="3">
        <v>0</v>
      </c>
      <c r="O149" s="3">
        <f t="shared" si="13"/>
        <v>0</v>
      </c>
      <c r="P149" s="8" t="s">
        <v>67</v>
      </c>
      <c r="Q149" s="8"/>
      <c r="R149" s="3">
        <v>0</v>
      </c>
      <c r="S149" s="6"/>
      <c r="T149" s="6"/>
    </row>
    <row r="150" spans="1:20" x14ac:dyDescent="0.3">
      <c r="A150" s="6">
        <v>5</v>
      </c>
      <c r="B150" s="67" t="s">
        <v>130</v>
      </c>
      <c r="C150" s="3">
        <v>6</v>
      </c>
      <c r="D150" s="3">
        <v>0</v>
      </c>
      <c r="E150" s="3">
        <v>0</v>
      </c>
      <c r="F150" s="3">
        <v>0</v>
      </c>
      <c r="G150" s="3">
        <f t="shared" si="14"/>
        <v>6</v>
      </c>
      <c r="H150" s="3">
        <v>2</v>
      </c>
      <c r="I150" s="3">
        <v>3</v>
      </c>
      <c r="J150" s="3">
        <v>1</v>
      </c>
      <c r="K150" s="3">
        <f t="shared" si="12"/>
        <v>6</v>
      </c>
      <c r="L150" s="247">
        <v>2880</v>
      </c>
      <c r="M150" s="247">
        <v>960</v>
      </c>
      <c r="N150" s="247">
        <f>I150*O150</f>
        <v>2880</v>
      </c>
      <c r="O150" s="55">
        <v>960</v>
      </c>
      <c r="P150" s="8" t="s">
        <v>67</v>
      </c>
      <c r="Q150" s="8">
        <v>4000</v>
      </c>
      <c r="R150" s="247">
        <v>8</v>
      </c>
      <c r="S150" s="6"/>
      <c r="T150" s="6"/>
    </row>
    <row r="151" spans="1:20" x14ac:dyDescent="0.3">
      <c r="A151" s="6">
        <v>6</v>
      </c>
      <c r="B151" s="67" t="s">
        <v>131</v>
      </c>
      <c r="C151" s="3">
        <v>0</v>
      </c>
      <c r="D151" s="3">
        <v>0</v>
      </c>
      <c r="E151" s="3">
        <v>0</v>
      </c>
      <c r="F151" s="3">
        <v>0</v>
      </c>
      <c r="G151" s="3">
        <f t="shared" si="14"/>
        <v>0</v>
      </c>
      <c r="H151" s="3">
        <v>0</v>
      </c>
      <c r="I151" s="3">
        <v>0</v>
      </c>
      <c r="J151" s="3">
        <v>0</v>
      </c>
      <c r="K151" s="3">
        <f t="shared" si="12"/>
        <v>0</v>
      </c>
      <c r="L151" s="3">
        <v>0</v>
      </c>
      <c r="M151" s="3">
        <v>0</v>
      </c>
      <c r="N151" s="3">
        <v>0</v>
      </c>
      <c r="O151" s="3">
        <f t="shared" si="13"/>
        <v>0</v>
      </c>
      <c r="P151" s="8" t="s">
        <v>67</v>
      </c>
      <c r="Q151" s="8"/>
      <c r="R151" s="3">
        <v>0</v>
      </c>
      <c r="S151" s="6"/>
      <c r="T151" s="6"/>
    </row>
    <row r="152" spans="1:20" x14ac:dyDescent="0.3">
      <c r="A152" s="6">
        <v>7</v>
      </c>
      <c r="B152" s="67" t="s">
        <v>132</v>
      </c>
      <c r="C152" s="3">
        <v>0</v>
      </c>
      <c r="D152" s="3">
        <v>0</v>
      </c>
      <c r="E152" s="3">
        <v>0</v>
      </c>
      <c r="F152" s="3">
        <v>0</v>
      </c>
      <c r="G152" s="3">
        <f t="shared" si="14"/>
        <v>0</v>
      </c>
      <c r="H152" s="3">
        <v>0</v>
      </c>
      <c r="I152" s="3">
        <v>0</v>
      </c>
      <c r="J152" s="3">
        <v>0</v>
      </c>
      <c r="K152" s="3">
        <f t="shared" si="12"/>
        <v>0</v>
      </c>
      <c r="L152" s="3">
        <v>0</v>
      </c>
      <c r="M152" s="3">
        <v>0</v>
      </c>
      <c r="N152" s="3">
        <v>0</v>
      </c>
      <c r="O152" s="3">
        <f t="shared" si="13"/>
        <v>0</v>
      </c>
      <c r="P152" s="8" t="s">
        <v>67</v>
      </c>
      <c r="Q152" s="8"/>
      <c r="R152" s="3">
        <v>0</v>
      </c>
      <c r="S152" s="6"/>
      <c r="T152" s="6"/>
    </row>
    <row r="153" spans="1:20" x14ac:dyDescent="0.3">
      <c r="A153" s="6">
        <v>8</v>
      </c>
      <c r="B153" s="67" t="s">
        <v>342</v>
      </c>
      <c r="C153" s="3">
        <v>0</v>
      </c>
      <c r="D153" s="3">
        <v>0</v>
      </c>
      <c r="E153" s="3">
        <v>0</v>
      </c>
      <c r="F153" s="3">
        <v>0</v>
      </c>
      <c r="G153" s="3">
        <f t="shared" si="14"/>
        <v>0</v>
      </c>
      <c r="H153" s="3">
        <v>0</v>
      </c>
      <c r="I153" s="3">
        <v>0</v>
      </c>
      <c r="J153" s="3">
        <v>0</v>
      </c>
      <c r="K153" s="3">
        <f t="shared" si="12"/>
        <v>0</v>
      </c>
      <c r="L153" s="3">
        <v>0</v>
      </c>
      <c r="M153" s="3">
        <v>0</v>
      </c>
      <c r="N153" s="3">
        <v>0</v>
      </c>
      <c r="O153" s="3">
        <f t="shared" si="13"/>
        <v>0</v>
      </c>
      <c r="P153" s="8" t="s">
        <v>67</v>
      </c>
      <c r="Q153" s="8"/>
      <c r="R153" s="3">
        <v>0</v>
      </c>
      <c r="S153" s="6"/>
      <c r="T153" s="6"/>
    </row>
    <row r="154" spans="1:20" x14ac:dyDescent="0.3">
      <c r="A154" s="6">
        <v>9</v>
      </c>
      <c r="B154" s="67" t="s">
        <v>127</v>
      </c>
      <c r="C154" s="3">
        <v>0</v>
      </c>
      <c r="D154" s="3">
        <v>0</v>
      </c>
      <c r="E154" s="3">
        <v>0</v>
      </c>
      <c r="F154" s="3">
        <v>0</v>
      </c>
      <c r="G154" s="3">
        <f t="shared" si="14"/>
        <v>0</v>
      </c>
      <c r="H154" s="3">
        <v>0</v>
      </c>
      <c r="I154" s="3">
        <v>0</v>
      </c>
      <c r="J154" s="3">
        <v>0</v>
      </c>
      <c r="K154" s="3">
        <f t="shared" si="12"/>
        <v>0</v>
      </c>
      <c r="L154" s="3">
        <v>0</v>
      </c>
      <c r="M154" s="3">
        <v>0</v>
      </c>
      <c r="N154" s="3">
        <v>0</v>
      </c>
      <c r="O154" s="3">
        <f t="shared" si="13"/>
        <v>0</v>
      </c>
      <c r="P154" s="8" t="s">
        <v>67</v>
      </c>
      <c r="Q154" s="8"/>
      <c r="R154" s="3">
        <v>0</v>
      </c>
      <c r="S154" s="6"/>
      <c r="T154" s="6"/>
    </row>
    <row r="155" spans="1:20" x14ac:dyDescent="0.3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</row>
    <row r="156" spans="1:20" x14ac:dyDescent="0.3">
      <c r="A156" s="6"/>
      <c r="B156" s="41" t="s">
        <v>3</v>
      </c>
      <c r="C156" s="3">
        <f>SUM(C146:C155)</f>
        <v>6</v>
      </c>
      <c r="D156" s="3">
        <f>SUM(D146:D155)</f>
        <v>0</v>
      </c>
      <c r="E156" s="3">
        <f>SUM(E146:E155)</f>
        <v>0</v>
      </c>
      <c r="F156" s="3">
        <f>SUM(F146:F155)</f>
        <v>0</v>
      </c>
      <c r="G156" s="3">
        <f>SUM(G146:G155)</f>
        <v>6</v>
      </c>
      <c r="H156" s="3">
        <f>SUM(H149:H155)</f>
        <v>2</v>
      </c>
      <c r="I156" s="3">
        <f>SUM(I149:I155)</f>
        <v>3</v>
      </c>
      <c r="J156" s="3">
        <f>SUM(J149:J155)</f>
        <v>1</v>
      </c>
      <c r="K156" s="3">
        <f>SUM(K149:K155)</f>
        <v>6</v>
      </c>
      <c r="L156" s="40">
        <f>SUM(L150:L155)</f>
        <v>2880</v>
      </c>
      <c r="M156" s="3">
        <f>SUM(M146:M154)</f>
        <v>960</v>
      </c>
      <c r="N156" s="3">
        <f>N150</f>
        <v>2880</v>
      </c>
      <c r="O156" s="3">
        <f>SUM(O146:O154)</f>
        <v>960</v>
      </c>
      <c r="P156" s="8" t="s">
        <v>67</v>
      </c>
      <c r="Q156" s="8">
        <v>4000</v>
      </c>
      <c r="R156" s="6">
        <v>8</v>
      </c>
      <c r="S156" s="6"/>
      <c r="T156" s="6"/>
    </row>
    <row r="158" spans="1:20" x14ac:dyDescent="0.3">
      <c r="A158" s="16" t="s">
        <v>46</v>
      </c>
      <c r="O158" s="419" t="str">
        <f>O116</f>
        <v>Curup Timur, 31 Desember 2023</v>
      </c>
      <c r="P158" s="419"/>
      <c r="Q158" s="419"/>
      <c r="R158" s="419"/>
      <c r="S158" s="419"/>
      <c r="T158" s="419"/>
    </row>
    <row r="159" spans="1:20" x14ac:dyDescent="0.3">
      <c r="O159" s="419" t="s">
        <v>2</v>
      </c>
      <c r="P159" s="419"/>
      <c r="Q159" s="419"/>
      <c r="R159" s="419"/>
      <c r="S159" s="419"/>
      <c r="T159" s="419"/>
    </row>
    <row r="162" spans="1:20" x14ac:dyDescent="0.3">
      <c r="O162" s="428" t="str">
        <f>O120</f>
        <v>RENY SUSANTY, SP</v>
      </c>
      <c r="P162" s="428"/>
      <c r="Q162" s="428"/>
      <c r="R162" s="428"/>
      <c r="S162" s="428"/>
      <c r="T162" s="428"/>
    </row>
    <row r="163" spans="1:20" x14ac:dyDescent="0.3">
      <c r="O163" s="419" t="s">
        <v>309</v>
      </c>
      <c r="P163" s="419"/>
      <c r="Q163" s="419"/>
      <c r="R163" s="419"/>
      <c r="S163" s="419"/>
      <c r="T163" s="419"/>
    </row>
    <row r="164" spans="1:20" x14ac:dyDescent="0.3">
      <c r="O164" s="70"/>
      <c r="P164" s="70"/>
      <c r="Q164" s="70"/>
      <c r="R164" s="70"/>
      <c r="S164" s="70"/>
      <c r="T164" s="70"/>
    </row>
    <row r="165" spans="1:20" x14ac:dyDescent="0.3">
      <c r="O165" s="70"/>
      <c r="P165" s="70"/>
      <c r="Q165" s="70"/>
      <c r="R165" s="70"/>
      <c r="S165" s="70"/>
      <c r="T165" s="70"/>
    </row>
    <row r="166" spans="1:20" x14ac:dyDescent="0.3">
      <c r="O166" s="70"/>
      <c r="P166" s="70"/>
      <c r="Q166" s="70"/>
      <c r="R166" s="70"/>
      <c r="S166" s="70"/>
      <c r="T166" s="70"/>
    </row>
    <row r="167" spans="1:20" x14ac:dyDescent="0.3">
      <c r="O167" s="70"/>
      <c r="P167" s="70"/>
      <c r="Q167" s="70"/>
      <c r="R167" s="70"/>
      <c r="S167" s="70"/>
      <c r="T167" s="70"/>
    </row>
    <row r="169" spans="1:20" x14ac:dyDescent="0.3">
      <c r="A169" s="16" t="s">
        <v>96</v>
      </c>
    </row>
    <row r="170" spans="1:20" x14ac:dyDescent="0.3">
      <c r="A170" s="441" t="s">
        <v>93</v>
      </c>
      <c r="B170" s="460"/>
      <c r="C170" s="460"/>
      <c r="D170" s="460"/>
      <c r="E170" s="460"/>
      <c r="F170" s="460"/>
      <c r="G170" s="460"/>
      <c r="H170" s="460"/>
      <c r="I170" s="460"/>
      <c r="J170" s="460"/>
      <c r="K170" s="460"/>
      <c r="L170" s="460"/>
      <c r="M170" s="460"/>
      <c r="N170" s="460"/>
      <c r="O170" s="460"/>
      <c r="P170" s="460"/>
      <c r="Q170" s="460"/>
      <c r="R170" s="460"/>
      <c r="S170" s="460"/>
      <c r="T170" s="447"/>
    </row>
    <row r="171" spans="1:20" x14ac:dyDescent="0.3">
      <c r="A171" s="444" t="s">
        <v>4</v>
      </c>
      <c r="B171" s="461"/>
      <c r="C171" s="461"/>
      <c r="D171" s="461"/>
      <c r="E171" s="461"/>
      <c r="F171" s="461"/>
      <c r="G171" s="461"/>
      <c r="H171" s="461"/>
      <c r="I171" s="461"/>
      <c r="J171" s="461"/>
      <c r="K171" s="461"/>
      <c r="L171" s="461"/>
      <c r="M171" s="461"/>
      <c r="N171" s="461"/>
      <c r="O171" s="461"/>
      <c r="P171" s="461"/>
      <c r="Q171" s="461"/>
      <c r="R171" s="461"/>
      <c r="S171" s="461"/>
      <c r="T171" s="445"/>
    </row>
    <row r="172" spans="1:20" x14ac:dyDescent="0.3">
      <c r="N172" s="18"/>
    </row>
    <row r="173" spans="1:20" x14ac:dyDescent="0.3">
      <c r="A173" s="19" t="s">
        <v>5</v>
      </c>
      <c r="B173" s="19"/>
      <c r="C173" s="19" t="s">
        <v>81</v>
      </c>
      <c r="D173" s="19"/>
      <c r="L173" s="20"/>
      <c r="N173" s="20"/>
      <c r="Q173" s="16" t="s">
        <v>42</v>
      </c>
      <c r="S173" s="16" t="str">
        <f>S133</f>
        <v>: 2023</v>
      </c>
    </row>
    <row r="174" spans="1:20" x14ac:dyDescent="0.3">
      <c r="A174" s="16" t="s">
        <v>9</v>
      </c>
      <c r="C174" s="16" t="s">
        <v>124</v>
      </c>
      <c r="Q174" s="16" t="s">
        <v>43</v>
      </c>
      <c r="S174" s="16" t="s">
        <v>45</v>
      </c>
    </row>
    <row r="175" spans="1:20" x14ac:dyDescent="0.3">
      <c r="A175" s="16" t="s">
        <v>6</v>
      </c>
      <c r="C175" s="16" t="s">
        <v>99</v>
      </c>
      <c r="Q175" s="16" t="s">
        <v>44</v>
      </c>
      <c r="S175" s="16" t="str">
        <f>S135</f>
        <v>: IV ( Empat )</v>
      </c>
    </row>
    <row r="176" spans="1:20" x14ac:dyDescent="0.3">
      <c r="A176" s="16" t="s">
        <v>7</v>
      </c>
      <c r="C176" s="16" t="s">
        <v>41</v>
      </c>
    </row>
    <row r="178" spans="1:20" x14ac:dyDescent="0.3">
      <c r="A178" s="424" t="s">
        <v>8</v>
      </c>
      <c r="B178" s="424" t="s">
        <v>91</v>
      </c>
      <c r="C178" s="22" t="s">
        <v>10</v>
      </c>
      <c r="D178" s="433" t="s">
        <v>15</v>
      </c>
      <c r="E178" s="422"/>
      <c r="F178" s="422"/>
      <c r="G178" s="422"/>
      <c r="H178" s="422"/>
      <c r="I178" s="422"/>
      <c r="J178" s="422"/>
      <c r="K178" s="423"/>
      <c r="L178" s="431" t="s">
        <v>28</v>
      </c>
      <c r="M178" s="432"/>
      <c r="N178" s="431" t="s">
        <v>28</v>
      </c>
      <c r="O178" s="432"/>
      <c r="P178" s="23"/>
      <c r="Q178" s="387"/>
      <c r="R178" s="421" t="s">
        <v>35</v>
      </c>
      <c r="S178" s="427"/>
      <c r="T178" s="424" t="s">
        <v>39</v>
      </c>
    </row>
    <row r="179" spans="1:20" x14ac:dyDescent="0.3">
      <c r="A179" s="425"/>
      <c r="B179" s="425"/>
      <c r="C179" s="24" t="s">
        <v>11</v>
      </c>
      <c r="D179" s="421" t="s">
        <v>16</v>
      </c>
      <c r="E179" s="422"/>
      <c r="F179" s="422"/>
      <c r="G179" s="423"/>
      <c r="H179" s="433" t="s">
        <v>23</v>
      </c>
      <c r="I179" s="422"/>
      <c r="J179" s="422"/>
      <c r="K179" s="423"/>
      <c r="L179" s="434" t="s">
        <v>29</v>
      </c>
      <c r="M179" s="435"/>
      <c r="N179" s="434" t="s">
        <v>29</v>
      </c>
      <c r="O179" s="435"/>
      <c r="P179" s="25"/>
      <c r="Q179" s="26" t="s">
        <v>416</v>
      </c>
      <c r="R179" s="429" t="s">
        <v>36</v>
      </c>
      <c r="S179" s="430"/>
      <c r="T179" s="425"/>
    </row>
    <row r="180" spans="1:20" x14ac:dyDescent="0.3">
      <c r="A180" s="425"/>
      <c r="B180" s="425"/>
      <c r="C180" s="26" t="s">
        <v>12</v>
      </c>
      <c r="D180" s="23"/>
      <c r="E180" s="27"/>
      <c r="F180" s="23"/>
      <c r="G180" s="23"/>
      <c r="H180" s="23"/>
      <c r="I180" s="23"/>
      <c r="J180" s="23"/>
      <c r="K180" s="23"/>
      <c r="L180" s="421" t="s">
        <v>30</v>
      </c>
      <c r="M180" s="427"/>
      <c r="N180" s="421" t="s">
        <v>30</v>
      </c>
      <c r="O180" s="427"/>
      <c r="P180" s="24" t="s">
        <v>34</v>
      </c>
      <c r="Q180" s="24" t="s">
        <v>417</v>
      </c>
      <c r="R180" s="22"/>
      <c r="S180" s="22"/>
      <c r="T180" s="425"/>
    </row>
    <row r="181" spans="1:20" x14ac:dyDescent="0.3">
      <c r="A181" s="425"/>
      <c r="B181" s="425"/>
      <c r="C181" s="26" t="s">
        <v>13</v>
      </c>
      <c r="D181" s="24" t="s">
        <v>17</v>
      </c>
      <c r="E181" s="28" t="s">
        <v>17</v>
      </c>
      <c r="F181" s="24" t="s">
        <v>20</v>
      </c>
      <c r="G181" s="24" t="s">
        <v>22</v>
      </c>
      <c r="H181" s="24" t="s">
        <v>24</v>
      </c>
      <c r="I181" s="24" t="s">
        <v>25</v>
      </c>
      <c r="J181" s="24" t="s">
        <v>26</v>
      </c>
      <c r="K181" s="24" t="s">
        <v>22</v>
      </c>
      <c r="L181" s="429" t="s">
        <v>14</v>
      </c>
      <c r="M181" s="430"/>
      <c r="N181" s="429" t="s">
        <v>33</v>
      </c>
      <c r="O181" s="430"/>
      <c r="P181" s="24" t="s">
        <v>28</v>
      </c>
      <c r="Q181" s="24" t="s">
        <v>418</v>
      </c>
      <c r="R181" s="24" t="s">
        <v>37</v>
      </c>
      <c r="S181" s="24" t="s">
        <v>38</v>
      </c>
      <c r="T181" s="425"/>
    </row>
    <row r="182" spans="1:20" x14ac:dyDescent="0.3">
      <c r="A182" s="425"/>
      <c r="B182" s="425"/>
      <c r="C182" s="26" t="s">
        <v>14</v>
      </c>
      <c r="D182" s="24" t="s">
        <v>18</v>
      </c>
      <c r="E182" s="28" t="s">
        <v>19</v>
      </c>
      <c r="F182" s="24" t="s">
        <v>21</v>
      </c>
      <c r="G182" s="24"/>
      <c r="H182" s="24"/>
      <c r="I182" s="24"/>
      <c r="J182" s="24" t="s">
        <v>27</v>
      </c>
      <c r="K182" s="24"/>
      <c r="L182" s="22" t="s">
        <v>22</v>
      </c>
      <c r="M182" s="22" t="s">
        <v>31</v>
      </c>
      <c r="N182" s="22" t="s">
        <v>22</v>
      </c>
      <c r="O182" s="22" t="s">
        <v>31</v>
      </c>
      <c r="P182" s="25"/>
      <c r="Q182" s="25"/>
      <c r="R182" s="25"/>
      <c r="S182" s="25"/>
      <c r="T182" s="425"/>
    </row>
    <row r="183" spans="1:20" ht="20.100000000000001" customHeight="1" x14ac:dyDescent="0.3">
      <c r="A183" s="426"/>
      <c r="B183" s="426"/>
      <c r="C183" s="29"/>
      <c r="D183" s="30"/>
      <c r="E183" s="31"/>
      <c r="F183" s="30"/>
      <c r="G183" s="30"/>
      <c r="H183" s="30"/>
      <c r="I183" s="30"/>
      <c r="J183" s="30"/>
      <c r="K183" s="30"/>
      <c r="L183" s="32" t="s">
        <v>29</v>
      </c>
      <c r="M183" s="33" t="s">
        <v>32</v>
      </c>
      <c r="N183" s="32" t="s">
        <v>29</v>
      </c>
      <c r="O183" s="33" t="s">
        <v>32</v>
      </c>
      <c r="P183" s="30"/>
      <c r="Q183" s="30"/>
      <c r="R183" s="30"/>
      <c r="S183" s="30"/>
      <c r="T183" s="426"/>
    </row>
    <row r="184" spans="1:20" x14ac:dyDescent="0.3">
      <c r="A184" s="8">
        <v>1</v>
      </c>
      <c r="B184" s="8">
        <v>2</v>
      </c>
      <c r="C184" s="8">
        <v>3</v>
      </c>
      <c r="D184" s="8">
        <v>4</v>
      </c>
      <c r="E184" s="8">
        <v>5</v>
      </c>
      <c r="F184" s="8">
        <v>6</v>
      </c>
      <c r="G184" s="8" t="s">
        <v>0</v>
      </c>
      <c r="H184" s="8">
        <v>8</v>
      </c>
      <c r="I184" s="8">
        <v>9</v>
      </c>
      <c r="J184" s="8">
        <v>10</v>
      </c>
      <c r="K184" s="8" t="s">
        <v>1</v>
      </c>
      <c r="L184" s="8">
        <v>12</v>
      </c>
      <c r="M184" s="8">
        <v>13</v>
      </c>
      <c r="N184" s="8">
        <v>14</v>
      </c>
      <c r="O184" s="8">
        <v>15</v>
      </c>
      <c r="P184" s="8">
        <v>16</v>
      </c>
      <c r="Q184" s="8"/>
      <c r="R184" s="8">
        <v>17</v>
      </c>
      <c r="S184" s="8">
        <v>18</v>
      </c>
      <c r="T184" s="8">
        <v>19</v>
      </c>
    </row>
    <row r="185" spans="1:20" x14ac:dyDescent="0.3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7"/>
      <c r="P185" s="6"/>
      <c r="Q185" s="6"/>
      <c r="R185" s="6"/>
      <c r="S185" s="6"/>
      <c r="T185" s="6"/>
    </row>
    <row r="186" spans="1:20" x14ac:dyDescent="0.3">
      <c r="A186" s="6">
        <v>1</v>
      </c>
      <c r="B186" s="67" t="s">
        <v>125</v>
      </c>
      <c r="C186" s="3">
        <v>0</v>
      </c>
      <c r="D186" s="3">
        <v>0</v>
      </c>
      <c r="E186" s="3">
        <v>0</v>
      </c>
      <c r="F186" s="3">
        <v>0</v>
      </c>
      <c r="G186" s="3">
        <v>0</v>
      </c>
      <c r="H186" s="3">
        <v>0</v>
      </c>
      <c r="I186" s="3">
        <v>0</v>
      </c>
      <c r="J186" s="3">
        <v>0</v>
      </c>
      <c r="K186" s="3">
        <f>H186+I186+J186</f>
        <v>0</v>
      </c>
      <c r="L186" s="3">
        <v>0</v>
      </c>
      <c r="M186" s="3">
        <v>0</v>
      </c>
      <c r="N186" s="3">
        <v>0</v>
      </c>
      <c r="O186" s="3">
        <v>0</v>
      </c>
      <c r="P186" s="8" t="s">
        <v>68</v>
      </c>
      <c r="Q186" s="8"/>
      <c r="R186" s="3">
        <v>0</v>
      </c>
      <c r="S186" s="6"/>
      <c r="T186" s="6"/>
    </row>
    <row r="187" spans="1:20" x14ac:dyDescent="0.3">
      <c r="A187" s="6">
        <v>2</v>
      </c>
      <c r="B187" s="67" t="s">
        <v>126</v>
      </c>
      <c r="C187" s="3">
        <v>0</v>
      </c>
      <c r="D187" s="3">
        <v>0</v>
      </c>
      <c r="E187" s="3">
        <v>0</v>
      </c>
      <c r="F187" s="3">
        <v>0</v>
      </c>
      <c r="G187" s="3">
        <v>0</v>
      </c>
      <c r="H187" s="3">
        <v>0</v>
      </c>
      <c r="I187" s="3">
        <v>0</v>
      </c>
      <c r="J187" s="3">
        <v>0</v>
      </c>
      <c r="K187" s="3">
        <f t="shared" ref="K187:K194" si="15">H187+I187+J187</f>
        <v>0</v>
      </c>
      <c r="L187" s="3">
        <v>0</v>
      </c>
      <c r="M187" s="3">
        <v>0</v>
      </c>
      <c r="N187" s="3">
        <v>0</v>
      </c>
      <c r="O187" s="3">
        <v>0</v>
      </c>
      <c r="P187" s="8" t="s">
        <v>68</v>
      </c>
      <c r="Q187" s="8"/>
      <c r="R187" s="3">
        <v>0</v>
      </c>
      <c r="S187" s="6"/>
      <c r="T187" s="6"/>
    </row>
    <row r="188" spans="1:20" x14ac:dyDescent="0.3">
      <c r="A188" s="6">
        <v>3</v>
      </c>
      <c r="B188" s="67" t="s">
        <v>128</v>
      </c>
      <c r="C188" s="3">
        <v>0</v>
      </c>
      <c r="D188" s="3">
        <v>0</v>
      </c>
      <c r="E188" s="3">
        <v>0</v>
      </c>
      <c r="F188" s="3">
        <v>0</v>
      </c>
      <c r="G188" s="3">
        <v>0</v>
      </c>
      <c r="H188" s="3">
        <v>0</v>
      </c>
      <c r="I188" s="3">
        <v>0</v>
      </c>
      <c r="J188" s="3">
        <v>0</v>
      </c>
      <c r="K188" s="3">
        <f t="shared" si="15"/>
        <v>0</v>
      </c>
      <c r="L188" s="3">
        <v>0</v>
      </c>
      <c r="M188" s="3">
        <v>0</v>
      </c>
      <c r="N188" s="3">
        <v>0</v>
      </c>
      <c r="O188" s="3">
        <v>0</v>
      </c>
      <c r="P188" s="8" t="s">
        <v>68</v>
      </c>
      <c r="Q188" s="8"/>
      <c r="R188" s="3">
        <v>0</v>
      </c>
      <c r="S188" s="6"/>
      <c r="T188" s="6"/>
    </row>
    <row r="189" spans="1:20" x14ac:dyDescent="0.3">
      <c r="A189" s="6">
        <v>4</v>
      </c>
      <c r="B189" s="67" t="s">
        <v>129</v>
      </c>
      <c r="C189" s="3">
        <v>0</v>
      </c>
      <c r="D189" s="3">
        <v>0</v>
      </c>
      <c r="E189" s="3">
        <v>0</v>
      </c>
      <c r="F189" s="3">
        <v>0</v>
      </c>
      <c r="G189" s="3">
        <f t="shared" ref="G189:G194" si="16">C189+E189-F189</f>
        <v>0</v>
      </c>
      <c r="H189" s="3">
        <v>0</v>
      </c>
      <c r="I189" s="3">
        <v>0</v>
      </c>
      <c r="J189" s="3">
        <v>0</v>
      </c>
      <c r="K189" s="3">
        <f t="shared" si="15"/>
        <v>0</v>
      </c>
      <c r="L189" s="3">
        <v>0</v>
      </c>
      <c r="M189" s="3">
        <v>0</v>
      </c>
      <c r="N189" s="3">
        <v>0</v>
      </c>
      <c r="O189" s="3">
        <v>0</v>
      </c>
      <c r="P189" s="8" t="s">
        <v>68</v>
      </c>
      <c r="Q189" s="8"/>
      <c r="R189" s="3">
        <v>0</v>
      </c>
      <c r="S189" s="6"/>
      <c r="T189" s="6"/>
    </row>
    <row r="190" spans="1:20" x14ac:dyDescent="0.3">
      <c r="A190" s="6">
        <v>5</v>
      </c>
      <c r="B190" s="67" t="s">
        <v>130</v>
      </c>
      <c r="C190" s="3">
        <v>0</v>
      </c>
      <c r="D190" s="3">
        <v>0</v>
      </c>
      <c r="E190" s="3">
        <v>0</v>
      </c>
      <c r="F190" s="3">
        <v>0</v>
      </c>
      <c r="G190" s="3">
        <f t="shared" si="16"/>
        <v>0</v>
      </c>
      <c r="H190" s="3">
        <v>0</v>
      </c>
      <c r="I190" s="3">
        <v>0</v>
      </c>
      <c r="J190" s="3">
        <v>0</v>
      </c>
      <c r="K190" s="3">
        <f t="shared" si="15"/>
        <v>0</v>
      </c>
      <c r="L190" s="3">
        <v>0</v>
      </c>
      <c r="M190" s="3">
        <v>0</v>
      </c>
      <c r="N190" s="3">
        <v>0</v>
      </c>
      <c r="O190" s="3">
        <v>0</v>
      </c>
      <c r="P190" s="8" t="s">
        <v>68</v>
      </c>
      <c r="Q190" s="8"/>
      <c r="R190" s="3">
        <v>0</v>
      </c>
      <c r="S190" s="6"/>
      <c r="T190" s="6"/>
    </row>
    <row r="191" spans="1:20" x14ac:dyDescent="0.3">
      <c r="A191" s="6">
        <v>6</v>
      </c>
      <c r="B191" s="67" t="s">
        <v>131</v>
      </c>
      <c r="C191" s="64">
        <v>8.1</v>
      </c>
      <c r="D191" s="3">
        <v>0</v>
      </c>
      <c r="E191" s="3">
        <v>0</v>
      </c>
      <c r="F191" s="3">
        <v>0</v>
      </c>
      <c r="G191" s="64">
        <f t="shared" si="16"/>
        <v>8.1</v>
      </c>
      <c r="H191" s="3">
        <v>1</v>
      </c>
      <c r="I191" s="38">
        <v>4.4000000000000004</v>
      </c>
      <c r="J191" s="38">
        <v>2.7</v>
      </c>
      <c r="K191" s="64">
        <f t="shared" si="15"/>
        <v>8.1000000000000014</v>
      </c>
      <c r="L191" s="3">
        <v>2860</v>
      </c>
      <c r="M191" s="3">
        <v>650</v>
      </c>
      <c r="N191" s="3">
        <f>I191*O191</f>
        <v>2420</v>
      </c>
      <c r="O191" s="3">
        <v>550</v>
      </c>
      <c r="P191" s="8" t="s">
        <v>68</v>
      </c>
      <c r="Q191" s="8">
        <v>40000</v>
      </c>
      <c r="R191" s="6">
        <v>12</v>
      </c>
      <c r="S191" s="6"/>
      <c r="T191" s="6"/>
    </row>
    <row r="192" spans="1:20" x14ac:dyDescent="0.3">
      <c r="A192" s="6">
        <v>7</v>
      </c>
      <c r="B192" s="67" t="s">
        <v>132</v>
      </c>
      <c r="C192" s="3">
        <v>0</v>
      </c>
      <c r="D192" s="3">
        <v>0</v>
      </c>
      <c r="E192" s="3">
        <v>0</v>
      </c>
      <c r="F192" s="3">
        <v>0</v>
      </c>
      <c r="G192" s="3">
        <f t="shared" si="16"/>
        <v>0</v>
      </c>
      <c r="H192" s="3">
        <v>0</v>
      </c>
      <c r="I192" s="3">
        <v>0</v>
      </c>
      <c r="J192" s="3">
        <v>0</v>
      </c>
      <c r="K192" s="3">
        <f t="shared" si="15"/>
        <v>0</v>
      </c>
      <c r="L192" s="3">
        <v>0</v>
      </c>
      <c r="M192" s="3">
        <v>0</v>
      </c>
      <c r="N192" s="3">
        <v>0</v>
      </c>
      <c r="O192" s="3">
        <v>0</v>
      </c>
      <c r="P192" s="8" t="s">
        <v>68</v>
      </c>
      <c r="Q192" s="8"/>
      <c r="R192" s="3">
        <v>0</v>
      </c>
      <c r="S192" s="6"/>
      <c r="T192" s="6"/>
    </row>
    <row r="193" spans="1:20" x14ac:dyDescent="0.3">
      <c r="A193" s="6">
        <v>8</v>
      </c>
      <c r="B193" s="67" t="s">
        <v>342</v>
      </c>
      <c r="C193" s="3">
        <v>0</v>
      </c>
      <c r="D193" s="3">
        <v>0</v>
      </c>
      <c r="E193" s="3">
        <v>0</v>
      </c>
      <c r="F193" s="3">
        <v>0</v>
      </c>
      <c r="G193" s="3">
        <f t="shared" si="16"/>
        <v>0</v>
      </c>
      <c r="H193" s="3">
        <v>0</v>
      </c>
      <c r="I193" s="3">
        <v>0</v>
      </c>
      <c r="J193" s="3">
        <v>0</v>
      </c>
      <c r="K193" s="3">
        <f t="shared" si="15"/>
        <v>0</v>
      </c>
      <c r="L193" s="3">
        <v>0</v>
      </c>
      <c r="M193" s="3">
        <v>0</v>
      </c>
      <c r="N193" s="3">
        <v>0</v>
      </c>
      <c r="O193" s="3">
        <v>0</v>
      </c>
      <c r="P193" s="8" t="s">
        <v>68</v>
      </c>
      <c r="Q193" s="8"/>
      <c r="R193" s="3">
        <v>0</v>
      </c>
      <c r="S193" s="6"/>
      <c r="T193" s="6"/>
    </row>
    <row r="194" spans="1:20" x14ac:dyDescent="0.3">
      <c r="A194" s="6">
        <v>9</v>
      </c>
      <c r="B194" s="67" t="s">
        <v>127</v>
      </c>
      <c r="C194" s="3">
        <v>0</v>
      </c>
      <c r="D194" s="3">
        <v>0</v>
      </c>
      <c r="E194" s="3">
        <v>0</v>
      </c>
      <c r="F194" s="3">
        <v>0</v>
      </c>
      <c r="G194" s="3">
        <f t="shared" si="16"/>
        <v>0</v>
      </c>
      <c r="H194" s="3">
        <v>0</v>
      </c>
      <c r="I194" s="3">
        <v>0</v>
      </c>
      <c r="J194" s="3">
        <v>0</v>
      </c>
      <c r="K194" s="3">
        <f t="shared" si="15"/>
        <v>0</v>
      </c>
      <c r="L194" s="3">
        <v>0</v>
      </c>
      <c r="M194" s="3">
        <v>0</v>
      </c>
      <c r="N194" s="3">
        <v>0</v>
      </c>
      <c r="O194" s="3">
        <v>0</v>
      </c>
      <c r="P194" s="8" t="s">
        <v>68</v>
      </c>
      <c r="Q194" s="8"/>
      <c r="R194" s="3">
        <v>0</v>
      </c>
      <c r="S194" s="6"/>
      <c r="T194" s="6"/>
    </row>
    <row r="195" spans="1:20" x14ac:dyDescent="0.3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</row>
    <row r="196" spans="1:20" x14ac:dyDescent="0.3">
      <c r="A196" s="6"/>
      <c r="B196" s="41" t="s">
        <v>3</v>
      </c>
      <c r="C196" s="64">
        <f>SUM(C186:C195)</f>
        <v>8.1</v>
      </c>
      <c r="D196" s="3">
        <f>SUM(D186:D195)</f>
        <v>0</v>
      </c>
      <c r="E196" s="3">
        <f>SUM(E186:E195)</f>
        <v>0</v>
      </c>
      <c r="F196" s="3">
        <f>SUM(F186:F195)</f>
        <v>0</v>
      </c>
      <c r="G196" s="64">
        <f>SUM(G186:G195)</f>
        <v>8.1</v>
      </c>
      <c r="H196" s="3">
        <f>SUM(H189:H195)</f>
        <v>1</v>
      </c>
      <c r="I196" s="38">
        <f>SUM(I189:I195)</f>
        <v>4.4000000000000004</v>
      </c>
      <c r="J196" s="38">
        <f>SUM(J189:J195)</f>
        <v>2.7</v>
      </c>
      <c r="K196" s="64">
        <f>SUM(K189:K195)</f>
        <v>8.1000000000000014</v>
      </c>
      <c r="L196" s="3">
        <f>SUM(L186:L195)</f>
        <v>2860</v>
      </c>
      <c r="M196" s="3">
        <f>SUM(M186:M195)</f>
        <v>650</v>
      </c>
      <c r="N196" s="3">
        <f>SUM(N186:N195)</f>
        <v>2420</v>
      </c>
      <c r="O196" s="3">
        <f>SUM(O186:O195)</f>
        <v>550</v>
      </c>
      <c r="P196" s="8" t="s">
        <v>68</v>
      </c>
      <c r="Q196" s="8">
        <v>40000</v>
      </c>
      <c r="R196" s="6">
        <v>12</v>
      </c>
      <c r="S196" s="6"/>
      <c r="T196" s="6"/>
    </row>
    <row r="198" spans="1:20" x14ac:dyDescent="0.3">
      <c r="A198" s="16" t="s">
        <v>46</v>
      </c>
      <c r="O198" s="419" t="str">
        <f>O158</f>
        <v>Curup Timur, 31 Desember 2023</v>
      </c>
      <c r="P198" s="419"/>
      <c r="Q198" s="419"/>
      <c r="R198" s="419"/>
      <c r="S198" s="419"/>
      <c r="T198" s="419"/>
    </row>
    <row r="199" spans="1:20" x14ac:dyDescent="0.3">
      <c r="O199" s="419" t="s">
        <v>2</v>
      </c>
      <c r="P199" s="419"/>
      <c r="Q199" s="419"/>
      <c r="R199" s="419"/>
      <c r="S199" s="419"/>
      <c r="T199" s="419"/>
    </row>
    <row r="201" spans="1:20" x14ac:dyDescent="0.3">
      <c r="B201" s="82"/>
    </row>
    <row r="202" spans="1:20" x14ac:dyDescent="0.3">
      <c r="O202" s="428" t="str">
        <f>O162</f>
        <v>RENY SUSANTY, SP</v>
      </c>
      <c r="P202" s="428"/>
      <c r="Q202" s="428"/>
      <c r="R202" s="428"/>
      <c r="S202" s="428"/>
      <c r="T202" s="428"/>
    </row>
    <row r="203" spans="1:20" x14ac:dyDescent="0.3">
      <c r="O203" s="419" t="s">
        <v>309</v>
      </c>
      <c r="P203" s="419"/>
      <c r="Q203" s="419"/>
      <c r="R203" s="419"/>
      <c r="S203" s="419"/>
      <c r="T203" s="419"/>
    </row>
    <row r="204" spans="1:20" x14ac:dyDescent="0.3">
      <c r="O204" s="70"/>
      <c r="P204" s="70"/>
      <c r="Q204" s="70"/>
      <c r="R204" s="70"/>
      <c r="S204" s="70"/>
      <c r="T204" s="70"/>
    </row>
    <row r="205" spans="1:20" x14ac:dyDescent="0.3">
      <c r="O205" s="70"/>
      <c r="P205" s="70"/>
      <c r="Q205" s="70"/>
      <c r="R205" s="70"/>
      <c r="S205" s="70"/>
      <c r="T205" s="70"/>
    </row>
    <row r="206" spans="1:20" x14ac:dyDescent="0.3">
      <c r="O206" s="70"/>
      <c r="P206" s="70"/>
      <c r="Q206" s="70"/>
      <c r="R206" s="70"/>
      <c r="S206" s="70"/>
      <c r="T206" s="70"/>
    </row>
    <row r="207" spans="1:20" x14ac:dyDescent="0.3">
      <c r="O207" s="70"/>
      <c r="P207" s="70"/>
      <c r="Q207" s="70"/>
      <c r="R207" s="70"/>
      <c r="S207" s="70"/>
      <c r="T207" s="70"/>
    </row>
    <row r="208" spans="1:20" x14ac:dyDescent="0.3">
      <c r="O208" s="70"/>
      <c r="P208" s="70"/>
      <c r="Q208" s="70"/>
      <c r="R208" s="70"/>
      <c r="S208" s="70"/>
      <c r="T208" s="70"/>
    </row>
    <row r="209" spans="1:20" x14ac:dyDescent="0.3">
      <c r="O209" s="70"/>
      <c r="P209" s="70"/>
      <c r="Q209" s="70"/>
      <c r="R209" s="70"/>
      <c r="S209" s="70"/>
      <c r="T209" s="70"/>
    </row>
    <row r="210" spans="1:20" x14ac:dyDescent="0.3">
      <c r="O210" s="70"/>
      <c r="P210" s="70"/>
      <c r="Q210" s="70"/>
      <c r="R210" s="70"/>
      <c r="S210" s="70"/>
      <c r="T210" s="70"/>
    </row>
    <row r="211" spans="1:20" x14ac:dyDescent="0.3">
      <c r="A211" s="16" t="s">
        <v>96</v>
      </c>
    </row>
    <row r="212" spans="1:20" x14ac:dyDescent="0.3">
      <c r="L212" s="17"/>
    </row>
    <row r="213" spans="1:20" x14ac:dyDescent="0.3">
      <c r="A213" s="441" t="s">
        <v>93</v>
      </c>
      <c r="B213" s="460"/>
      <c r="C213" s="460"/>
      <c r="D213" s="460"/>
      <c r="E213" s="460"/>
      <c r="F213" s="460"/>
      <c r="G213" s="460"/>
      <c r="H213" s="460"/>
      <c r="I213" s="460"/>
      <c r="J213" s="460"/>
      <c r="K213" s="460"/>
      <c r="L213" s="460"/>
      <c r="M213" s="460"/>
      <c r="N213" s="460"/>
      <c r="O213" s="460"/>
      <c r="P213" s="460"/>
      <c r="Q213" s="460"/>
      <c r="R213" s="460"/>
      <c r="S213" s="460"/>
      <c r="T213" s="447"/>
    </row>
    <row r="214" spans="1:20" x14ac:dyDescent="0.3">
      <c r="A214" s="444" t="s">
        <v>4</v>
      </c>
      <c r="B214" s="461"/>
      <c r="C214" s="461"/>
      <c r="D214" s="461"/>
      <c r="E214" s="461"/>
      <c r="F214" s="461"/>
      <c r="G214" s="461"/>
      <c r="H214" s="461"/>
      <c r="I214" s="461"/>
      <c r="J214" s="461"/>
      <c r="K214" s="461"/>
      <c r="L214" s="461"/>
      <c r="M214" s="461"/>
      <c r="N214" s="461"/>
      <c r="O214" s="461"/>
      <c r="P214" s="461"/>
      <c r="Q214" s="461"/>
      <c r="R214" s="461"/>
      <c r="S214" s="461"/>
      <c r="T214" s="445"/>
    </row>
    <row r="215" spans="1:20" ht="20.100000000000001" customHeight="1" x14ac:dyDescent="0.3">
      <c r="N215" s="18"/>
    </row>
    <row r="216" spans="1:20" ht="20.100000000000001" customHeight="1" x14ac:dyDescent="0.3">
      <c r="A216" s="19" t="s">
        <v>5</v>
      </c>
      <c r="B216" s="19"/>
      <c r="C216" s="19" t="s">
        <v>83</v>
      </c>
      <c r="D216" s="19"/>
      <c r="L216" s="20"/>
      <c r="N216" s="20"/>
      <c r="Q216" s="16" t="s">
        <v>42</v>
      </c>
      <c r="S216" s="16" t="str">
        <f>S173</f>
        <v>: 2023</v>
      </c>
    </row>
    <row r="217" spans="1:20" ht="20.100000000000001" customHeight="1" x14ac:dyDescent="0.3">
      <c r="A217" s="16" t="s">
        <v>9</v>
      </c>
      <c r="C217" s="16" t="s">
        <v>124</v>
      </c>
      <c r="Q217" s="16" t="s">
        <v>43</v>
      </c>
      <c r="S217" s="16" t="s">
        <v>45</v>
      </c>
    </row>
    <row r="218" spans="1:20" ht="20.100000000000001" customHeight="1" x14ac:dyDescent="0.3">
      <c r="A218" s="16" t="s">
        <v>6</v>
      </c>
      <c r="C218" s="16" t="s">
        <v>99</v>
      </c>
      <c r="Q218" s="16" t="s">
        <v>44</v>
      </c>
      <c r="S218" s="16" t="str">
        <f>S175</f>
        <v>: IV ( Empat )</v>
      </c>
    </row>
    <row r="219" spans="1:20" x14ac:dyDescent="0.3">
      <c r="A219" s="16" t="s">
        <v>7</v>
      </c>
      <c r="C219" s="16" t="s">
        <v>41</v>
      </c>
    </row>
    <row r="221" spans="1:20" x14ac:dyDescent="0.3">
      <c r="A221" s="424" t="s">
        <v>8</v>
      </c>
      <c r="B221" s="424" t="s">
        <v>91</v>
      </c>
      <c r="C221" s="22" t="s">
        <v>10</v>
      </c>
      <c r="D221" s="433" t="s">
        <v>15</v>
      </c>
      <c r="E221" s="422"/>
      <c r="F221" s="422"/>
      <c r="G221" s="422"/>
      <c r="H221" s="422"/>
      <c r="I221" s="422"/>
      <c r="J221" s="422"/>
      <c r="K221" s="423"/>
      <c r="L221" s="431" t="s">
        <v>28</v>
      </c>
      <c r="M221" s="432"/>
      <c r="N221" s="431" t="s">
        <v>28</v>
      </c>
      <c r="O221" s="432"/>
      <c r="P221" s="23"/>
      <c r="Q221" s="387"/>
      <c r="R221" s="421" t="s">
        <v>35</v>
      </c>
      <c r="S221" s="427"/>
      <c r="T221" s="424" t="s">
        <v>39</v>
      </c>
    </row>
    <row r="222" spans="1:20" x14ac:dyDescent="0.3">
      <c r="A222" s="425"/>
      <c r="B222" s="425"/>
      <c r="C222" s="24" t="s">
        <v>11</v>
      </c>
      <c r="D222" s="421" t="s">
        <v>16</v>
      </c>
      <c r="E222" s="422"/>
      <c r="F222" s="422"/>
      <c r="G222" s="423"/>
      <c r="H222" s="433" t="s">
        <v>23</v>
      </c>
      <c r="I222" s="422"/>
      <c r="J222" s="422"/>
      <c r="K222" s="423"/>
      <c r="L222" s="434" t="s">
        <v>29</v>
      </c>
      <c r="M222" s="435"/>
      <c r="N222" s="434" t="s">
        <v>29</v>
      </c>
      <c r="O222" s="435"/>
      <c r="P222" s="25"/>
      <c r="Q222" s="26" t="s">
        <v>416</v>
      </c>
      <c r="R222" s="429" t="s">
        <v>36</v>
      </c>
      <c r="S222" s="430"/>
      <c r="T222" s="425"/>
    </row>
    <row r="223" spans="1:20" x14ac:dyDescent="0.3">
      <c r="A223" s="425"/>
      <c r="B223" s="425"/>
      <c r="C223" s="26" t="s">
        <v>12</v>
      </c>
      <c r="D223" s="23"/>
      <c r="E223" s="27"/>
      <c r="F223" s="23"/>
      <c r="G223" s="23"/>
      <c r="H223" s="23"/>
      <c r="I223" s="23"/>
      <c r="J223" s="23"/>
      <c r="K223" s="23"/>
      <c r="L223" s="421" t="s">
        <v>30</v>
      </c>
      <c r="M223" s="427"/>
      <c r="N223" s="421" t="s">
        <v>30</v>
      </c>
      <c r="O223" s="427"/>
      <c r="P223" s="24" t="s">
        <v>34</v>
      </c>
      <c r="Q223" s="24" t="s">
        <v>417</v>
      </c>
      <c r="R223" s="22"/>
      <c r="S223" s="22"/>
      <c r="T223" s="425"/>
    </row>
    <row r="224" spans="1:20" x14ac:dyDescent="0.3">
      <c r="A224" s="425"/>
      <c r="B224" s="425"/>
      <c r="C224" s="26" t="s">
        <v>13</v>
      </c>
      <c r="D224" s="24" t="s">
        <v>17</v>
      </c>
      <c r="E224" s="28" t="s">
        <v>17</v>
      </c>
      <c r="F224" s="24" t="s">
        <v>20</v>
      </c>
      <c r="G224" s="24" t="s">
        <v>22</v>
      </c>
      <c r="H224" s="24" t="s">
        <v>24</v>
      </c>
      <c r="I224" s="24" t="s">
        <v>25</v>
      </c>
      <c r="J224" s="24" t="s">
        <v>26</v>
      </c>
      <c r="K224" s="24" t="s">
        <v>22</v>
      </c>
      <c r="L224" s="429" t="s">
        <v>14</v>
      </c>
      <c r="M224" s="430"/>
      <c r="N224" s="429" t="s">
        <v>33</v>
      </c>
      <c r="O224" s="430"/>
      <c r="P224" s="24" t="s">
        <v>28</v>
      </c>
      <c r="Q224" s="24" t="s">
        <v>418</v>
      </c>
      <c r="R224" s="24" t="s">
        <v>37</v>
      </c>
      <c r="S224" s="24" t="s">
        <v>38</v>
      </c>
      <c r="T224" s="425"/>
    </row>
    <row r="225" spans="1:20" x14ac:dyDescent="0.3">
      <c r="A225" s="425"/>
      <c r="B225" s="425"/>
      <c r="C225" s="26" t="s">
        <v>14</v>
      </c>
      <c r="D225" s="24" t="s">
        <v>18</v>
      </c>
      <c r="E225" s="28" t="s">
        <v>19</v>
      </c>
      <c r="F225" s="24" t="s">
        <v>21</v>
      </c>
      <c r="G225" s="24"/>
      <c r="H225" s="24"/>
      <c r="I225" s="24"/>
      <c r="J225" s="24" t="s">
        <v>27</v>
      </c>
      <c r="K225" s="24"/>
      <c r="L225" s="22" t="s">
        <v>22</v>
      </c>
      <c r="M225" s="22" t="s">
        <v>31</v>
      </c>
      <c r="N225" s="22" t="s">
        <v>22</v>
      </c>
      <c r="O225" s="22" t="s">
        <v>31</v>
      </c>
      <c r="P225" s="25"/>
      <c r="Q225" s="25"/>
      <c r="R225" s="25"/>
      <c r="S225" s="25"/>
      <c r="T225" s="425"/>
    </row>
    <row r="226" spans="1:20" x14ac:dyDescent="0.3">
      <c r="A226" s="426"/>
      <c r="B226" s="426"/>
      <c r="C226" s="29"/>
      <c r="D226" s="30"/>
      <c r="E226" s="31"/>
      <c r="F226" s="30"/>
      <c r="G226" s="30"/>
      <c r="H226" s="30"/>
      <c r="I226" s="30"/>
      <c r="J226" s="30"/>
      <c r="K226" s="30"/>
      <c r="L226" s="32" t="s">
        <v>29</v>
      </c>
      <c r="M226" s="33" t="s">
        <v>32</v>
      </c>
      <c r="N226" s="32" t="s">
        <v>29</v>
      </c>
      <c r="O226" s="33" t="s">
        <v>32</v>
      </c>
      <c r="P226" s="30"/>
      <c r="Q226" s="30"/>
      <c r="R226" s="30"/>
      <c r="S226" s="30"/>
      <c r="T226" s="426"/>
    </row>
    <row r="227" spans="1:20" x14ac:dyDescent="0.3">
      <c r="A227" s="8">
        <v>1</v>
      </c>
      <c r="B227" s="8">
        <v>2</v>
      </c>
      <c r="C227" s="8">
        <v>3</v>
      </c>
      <c r="D227" s="8">
        <v>4</v>
      </c>
      <c r="E227" s="8">
        <v>5</v>
      </c>
      <c r="F227" s="8">
        <v>6</v>
      </c>
      <c r="G227" s="8" t="s">
        <v>0</v>
      </c>
      <c r="H227" s="8">
        <v>8</v>
      </c>
      <c r="I227" s="8">
        <v>9</v>
      </c>
      <c r="J227" s="8">
        <v>10</v>
      </c>
      <c r="K227" s="8" t="s">
        <v>1</v>
      </c>
      <c r="L227" s="8">
        <v>12</v>
      </c>
      <c r="M227" s="8">
        <v>13</v>
      </c>
      <c r="N227" s="8">
        <v>14</v>
      </c>
      <c r="O227" s="8">
        <v>15</v>
      </c>
      <c r="P227" s="8">
        <v>16</v>
      </c>
      <c r="Q227" s="8"/>
      <c r="R227" s="8">
        <v>17</v>
      </c>
      <c r="S227" s="8">
        <v>18</v>
      </c>
      <c r="T227" s="8">
        <v>19</v>
      </c>
    </row>
    <row r="228" spans="1:20" ht="20.100000000000001" customHeight="1" x14ac:dyDescent="0.3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7"/>
      <c r="P228" s="6"/>
      <c r="Q228" s="6"/>
      <c r="R228" s="6"/>
      <c r="S228" s="6"/>
      <c r="T228" s="6"/>
    </row>
    <row r="229" spans="1:20" x14ac:dyDescent="0.3">
      <c r="A229" s="6">
        <v>1</v>
      </c>
      <c r="B229" s="67" t="s">
        <v>125</v>
      </c>
      <c r="C229" s="3">
        <v>0</v>
      </c>
      <c r="D229" s="3">
        <v>0</v>
      </c>
      <c r="E229" s="3">
        <v>0</v>
      </c>
      <c r="F229" s="3">
        <v>0</v>
      </c>
      <c r="G229" s="3">
        <v>0</v>
      </c>
      <c r="H229" s="3">
        <v>0</v>
      </c>
      <c r="I229" s="3">
        <v>0</v>
      </c>
      <c r="J229" s="3">
        <v>0</v>
      </c>
      <c r="K229" s="3">
        <f>H229+I229+J229</f>
        <v>0</v>
      </c>
      <c r="L229" s="3">
        <v>0</v>
      </c>
      <c r="M229" s="3">
        <v>0</v>
      </c>
      <c r="N229" s="3">
        <v>0</v>
      </c>
      <c r="O229" s="3">
        <f>M229</f>
        <v>0</v>
      </c>
      <c r="P229" s="8" t="s">
        <v>70</v>
      </c>
      <c r="Q229" s="8"/>
      <c r="R229" s="3">
        <v>0</v>
      </c>
      <c r="S229" s="6"/>
      <c r="T229" s="6"/>
    </row>
    <row r="230" spans="1:20" x14ac:dyDescent="0.3">
      <c r="A230" s="6">
        <v>2</v>
      </c>
      <c r="B230" s="67" t="s">
        <v>126</v>
      </c>
      <c r="C230" s="3">
        <v>0</v>
      </c>
      <c r="D230" s="3">
        <v>0</v>
      </c>
      <c r="E230" s="3">
        <v>0</v>
      </c>
      <c r="F230" s="3">
        <v>0</v>
      </c>
      <c r="G230" s="3">
        <v>0</v>
      </c>
      <c r="H230" s="3">
        <v>0</v>
      </c>
      <c r="I230" s="3">
        <v>0</v>
      </c>
      <c r="J230" s="3">
        <v>0</v>
      </c>
      <c r="K230" s="3">
        <f t="shared" ref="K230:K237" si="17">H230+I230+J230</f>
        <v>0</v>
      </c>
      <c r="L230" s="3">
        <v>0</v>
      </c>
      <c r="M230" s="3">
        <v>0</v>
      </c>
      <c r="N230" s="3">
        <v>0</v>
      </c>
      <c r="O230" s="3">
        <f>M230</f>
        <v>0</v>
      </c>
      <c r="P230" s="8" t="s">
        <v>70</v>
      </c>
      <c r="Q230" s="8"/>
      <c r="R230" s="3">
        <v>0</v>
      </c>
      <c r="S230" s="6"/>
      <c r="T230" s="6"/>
    </row>
    <row r="231" spans="1:20" x14ac:dyDescent="0.3">
      <c r="A231" s="6">
        <v>3</v>
      </c>
      <c r="B231" s="67" t="s">
        <v>128</v>
      </c>
      <c r="C231" s="3">
        <v>0</v>
      </c>
      <c r="D231" s="3">
        <v>0</v>
      </c>
      <c r="E231" s="3">
        <v>0</v>
      </c>
      <c r="F231" s="3">
        <v>0</v>
      </c>
      <c r="G231" s="3">
        <v>0</v>
      </c>
      <c r="H231" s="3">
        <v>0</v>
      </c>
      <c r="I231" s="3">
        <v>0</v>
      </c>
      <c r="J231" s="3">
        <v>0</v>
      </c>
      <c r="K231" s="3">
        <f t="shared" si="17"/>
        <v>0</v>
      </c>
      <c r="L231" s="3">
        <v>0</v>
      </c>
      <c r="M231" s="3">
        <v>0</v>
      </c>
      <c r="N231" s="3">
        <v>0</v>
      </c>
      <c r="O231" s="3">
        <f>M231</f>
        <v>0</v>
      </c>
      <c r="P231" s="8" t="s">
        <v>70</v>
      </c>
      <c r="Q231" s="8"/>
      <c r="R231" s="3">
        <v>0</v>
      </c>
      <c r="S231" s="6"/>
      <c r="T231" s="6"/>
    </row>
    <row r="232" spans="1:20" x14ac:dyDescent="0.3">
      <c r="A232" s="6">
        <v>4</v>
      </c>
      <c r="B232" s="67" t="s">
        <v>129</v>
      </c>
      <c r="C232" s="64">
        <v>3.9</v>
      </c>
      <c r="D232" s="3">
        <v>0</v>
      </c>
      <c r="E232" s="64">
        <v>0</v>
      </c>
      <c r="F232" s="3">
        <v>0</v>
      </c>
      <c r="G232" s="64">
        <f t="shared" ref="G232:G237" si="18">C232+E232-F232</f>
        <v>3.9</v>
      </c>
      <c r="H232" s="64">
        <v>1.9</v>
      </c>
      <c r="I232" s="3">
        <v>2</v>
      </c>
      <c r="J232" s="3"/>
      <c r="K232" s="64">
        <f t="shared" si="17"/>
        <v>3.9</v>
      </c>
      <c r="L232" s="290">
        <v>4600</v>
      </c>
      <c r="M232" s="290">
        <v>2300</v>
      </c>
      <c r="N232" s="290">
        <f>I232*O232</f>
        <v>4600</v>
      </c>
      <c r="O232" s="3">
        <v>2300</v>
      </c>
      <c r="P232" s="8" t="s">
        <v>70</v>
      </c>
      <c r="Q232" s="8">
        <v>17000</v>
      </c>
      <c r="R232" s="392">
        <v>13</v>
      </c>
      <c r="S232" s="6"/>
      <c r="T232" s="6"/>
    </row>
    <row r="233" spans="1:20" x14ac:dyDescent="0.3">
      <c r="A233" s="6">
        <v>5</v>
      </c>
      <c r="B233" s="67" t="s">
        <v>130</v>
      </c>
      <c r="C233" s="3">
        <v>5</v>
      </c>
      <c r="D233" s="3">
        <v>0</v>
      </c>
      <c r="E233" s="64">
        <v>0</v>
      </c>
      <c r="F233" s="3">
        <v>0</v>
      </c>
      <c r="G233" s="64">
        <f t="shared" si="18"/>
        <v>5</v>
      </c>
      <c r="H233" s="3">
        <v>1</v>
      </c>
      <c r="I233" s="3">
        <v>1</v>
      </c>
      <c r="J233" s="3">
        <v>3</v>
      </c>
      <c r="K233" s="3">
        <f t="shared" si="17"/>
        <v>5</v>
      </c>
      <c r="L233" s="290">
        <v>2100</v>
      </c>
      <c r="M233" s="290">
        <v>2100</v>
      </c>
      <c r="N233" s="290">
        <f>I233*O233</f>
        <v>2100</v>
      </c>
      <c r="O233" s="3">
        <v>2100</v>
      </c>
      <c r="P233" s="8" t="s">
        <v>70</v>
      </c>
      <c r="Q233" s="8">
        <v>17000</v>
      </c>
      <c r="R233" s="392">
        <v>15</v>
      </c>
      <c r="S233" s="6"/>
      <c r="T233" s="6"/>
    </row>
    <row r="234" spans="1:20" x14ac:dyDescent="0.3">
      <c r="A234" s="6">
        <v>6</v>
      </c>
      <c r="B234" s="67" t="s">
        <v>131</v>
      </c>
      <c r="C234" s="3">
        <v>3</v>
      </c>
      <c r="D234" s="3">
        <v>0</v>
      </c>
      <c r="E234" s="3">
        <v>0</v>
      </c>
      <c r="F234" s="3">
        <v>0</v>
      </c>
      <c r="G234" s="3">
        <f t="shared" si="18"/>
        <v>3</v>
      </c>
      <c r="H234" s="3">
        <v>1</v>
      </c>
      <c r="I234" s="3">
        <v>2</v>
      </c>
      <c r="J234" s="3">
        <v>0</v>
      </c>
      <c r="K234" s="3">
        <f t="shared" si="17"/>
        <v>3</v>
      </c>
      <c r="L234" s="290">
        <v>4600</v>
      </c>
      <c r="M234" s="290">
        <v>2300</v>
      </c>
      <c r="N234" s="290">
        <f>I234*O234</f>
        <v>4600</v>
      </c>
      <c r="O234" s="3">
        <v>2300</v>
      </c>
      <c r="P234" s="8" t="s">
        <v>70</v>
      </c>
      <c r="Q234" s="8">
        <v>17000</v>
      </c>
      <c r="R234" s="392">
        <v>10</v>
      </c>
      <c r="S234" s="6"/>
      <c r="T234" s="6"/>
    </row>
    <row r="235" spans="1:20" x14ac:dyDescent="0.3">
      <c r="A235" s="6">
        <v>7</v>
      </c>
      <c r="B235" s="67" t="s">
        <v>132</v>
      </c>
      <c r="C235" s="3">
        <v>6</v>
      </c>
      <c r="D235" s="3">
        <v>0</v>
      </c>
      <c r="E235" s="3">
        <v>0</v>
      </c>
      <c r="F235" s="3">
        <v>0</v>
      </c>
      <c r="G235" s="3">
        <f t="shared" si="18"/>
        <v>6</v>
      </c>
      <c r="H235" s="3">
        <v>1</v>
      </c>
      <c r="I235" s="3">
        <v>3</v>
      </c>
      <c r="J235" s="3">
        <v>2</v>
      </c>
      <c r="K235" s="3">
        <f t="shared" si="17"/>
        <v>6</v>
      </c>
      <c r="L235" s="290">
        <v>9600</v>
      </c>
      <c r="M235" s="290">
        <v>3200</v>
      </c>
      <c r="N235" s="290">
        <f>I235*O235</f>
        <v>9600</v>
      </c>
      <c r="O235" s="3">
        <v>3200</v>
      </c>
      <c r="P235" s="8" t="s">
        <v>70</v>
      </c>
      <c r="Q235" s="8">
        <v>17000</v>
      </c>
      <c r="R235" s="392">
        <v>16</v>
      </c>
      <c r="S235" s="6"/>
      <c r="T235" s="6"/>
    </row>
    <row r="236" spans="1:20" x14ac:dyDescent="0.3">
      <c r="A236" s="6">
        <v>8</v>
      </c>
      <c r="B236" s="67" t="s">
        <v>342</v>
      </c>
      <c r="C236" s="3">
        <v>1</v>
      </c>
      <c r="D236" s="3">
        <v>0</v>
      </c>
      <c r="E236" s="3">
        <v>0</v>
      </c>
      <c r="F236" s="3">
        <v>0</v>
      </c>
      <c r="G236" s="3">
        <f t="shared" si="18"/>
        <v>1</v>
      </c>
      <c r="H236" s="3">
        <v>1</v>
      </c>
      <c r="I236" s="3">
        <v>0</v>
      </c>
      <c r="J236" s="3">
        <v>0</v>
      </c>
      <c r="K236" s="3">
        <f t="shared" si="17"/>
        <v>1</v>
      </c>
      <c r="L236" s="5"/>
      <c r="M236" s="5"/>
      <c r="N236" s="3">
        <v>0</v>
      </c>
      <c r="O236" s="3"/>
      <c r="P236" s="8" t="s">
        <v>70</v>
      </c>
      <c r="Q236" s="8"/>
      <c r="R236" s="393">
        <v>2</v>
      </c>
      <c r="S236" s="6"/>
      <c r="T236" s="6"/>
    </row>
    <row r="237" spans="1:20" x14ac:dyDescent="0.3">
      <c r="A237" s="6">
        <v>9</v>
      </c>
      <c r="B237" s="67" t="s">
        <v>127</v>
      </c>
      <c r="C237" s="6">
        <v>1</v>
      </c>
      <c r="D237" s="3">
        <v>0</v>
      </c>
      <c r="E237" s="3">
        <v>0</v>
      </c>
      <c r="F237" s="3">
        <v>0</v>
      </c>
      <c r="G237" s="3">
        <f t="shared" si="18"/>
        <v>1</v>
      </c>
      <c r="H237" s="3">
        <v>1</v>
      </c>
      <c r="I237" s="3">
        <v>0</v>
      </c>
      <c r="J237" s="3">
        <v>0</v>
      </c>
      <c r="K237" s="3">
        <f t="shared" si="17"/>
        <v>1</v>
      </c>
      <c r="L237" s="5"/>
      <c r="M237" s="5"/>
      <c r="N237" s="3">
        <v>0</v>
      </c>
      <c r="O237" s="3"/>
      <c r="P237" s="8" t="s">
        <v>70</v>
      </c>
      <c r="Q237" s="8"/>
      <c r="R237" s="392">
        <v>10</v>
      </c>
      <c r="S237" s="6"/>
      <c r="T237" s="6"/>
    </row>
    <row r="238" spans="1:20" x14ac:dyDescent="0.3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3"/>
      <c r="P238" s="6"/>
      <c r="Q238" s="6"/>
      <c r="R238" s="8"/>
      <c r="S238" s="6"/>
      <c r="T238" s="6"/>
    </row>
    <row r="239" spans="1:20" x14ac:dyDescent="0.3">
      <c r="A239" s="6"/>
      <c r="B239" s="41" t="s">
        <v>3</v>
      </c>
      <c r="C239" s="64">
        <f>SUM(C229:C238)</f>
        <v>19.899999999999999</v>
      </c>
      <c r="D239" s="3">
        <f>SUM(D229:D238)</f>
        <v>0</v>
      </c>
      <c r="E239" s="64">
        <f>SUM(E229:E238)</f>
        <v>0</v>
      </c>
      <c r="F239" s="3">
        <f>SUM(F229:F238)</f>
        <v>0</v>
      </c>
      <c r="G239" s="38">
        <f>SUM(G229:G238)</f>
        <v>19.899999999999999</v>
      </c>
      <c r="H239" s="38">
        <f>SUM(H232:H238)</f>
        <v>6.9</v>
      </c>
      <c r="I239" s="3">
        <f>SUM(I232:I238)</f>
        <v>8</v>
      </c>
      <c r="J239" s="3">
        <f>SUM(J232:J238)</f>
        <v>5</v>
      </c>
      <c r="K239" s="38">
        <f>SUM(K232:K238)</f>
        <v>19.899999999999999</v>
      </c>
      <c r="L239" s="3">
        <f>SUM(L232:L238)</f>
        <v>20900</v>
      </c>
      <c r="M239" s="13">
        <f>SUM(M229:M237)/4</f>
        <v>2475</v>
      </c>
      <c r="N239" s="3">
        <f>SUM(N232:N238)</f>
        <v>20900</v>
      </c>
      <c r="O239" s="3">
        <f>SUM(O229:O238)/4</f>
        <v>2475</v>
      </c>
      <c r="P239" s="8" t="s">
        <v>70</v>
      </c>
      <c r="Q239" s="8">
        <v>17000</v>
      </c>
      <c r="R239" s="15">
        <f>SUM(R232:R238)</f>
        <v>66</v>
      </c>
      <c r="S239" s="63"/>
      <c r="T239" s="6"/>
    </row>
    <row r="240" spans="1:20" x14ac:dyDescent="0.3">
      <c r="L240" s="71"/>
    </row>
    <row r="241" spans="1:20" x14ac:dyDescent="0.3">
      <c r="A241" s="16" t="s">
        <v>46</v>
      </c>
      <c r="N241" s="71"/>
      <c r="O241" s="466" t="str">
        <f>O198</f>
        <v>Curup Timur, 31 Desember 2023</v>
      </c>
      <c r="P241" s="466"/>
      <c r="Q241" s="466"/>
      <c r="R241" s="466"/>
      <c r="S241" s="466"/>
      <c r="T241" s="466"/>
    </row>
    <row r="242" spans="1:20" x14ac:dyDescent="0.3">
      <c r="N242" s="139"/>
      <c r="O242" s="466" t="s">
        <v>2</v>
      </c>
      <c r="P242" s="466"/>
      <c r="Q242" s="466"/>
      <c r="R242" s="466"/>
      <c r="S242" s="466"/>
      <c r="T242" s="466"/>
    </row>
    <row r="243" spans="1:20" x14ac:dyDescent="0.3">
      <c r="A243" s="21"/>
      <c r="B243" s="82"/>
      <c r="O243" s="74"/>
      <c r="P243" s="74"/>
      <c r="Q243" s="74"/>
      <c r="R243" s="74"/>
      <c r="S243" s="74"/>
      <c r="T243" s="74"/>
    </row>
    <row r="244" spans="1:20" x14ac:dyDescent="0.3">
      <c r="O244" s="74"/>
      <c r="P244" s="74"/>
      <c r="Q244" s="74"/>
      <c r="R244" s="74"/>
      <c r="S244" s="74"/>
      <c r="T244" s="74"/>
    </row>
    <row r="245" spans="1:20" x14ac:dyDescent="0.3">
      <c r="O245" s="465" t="str">
        <f>O202</f>
        <v>RENY SUSANTY, SP</v>
      </c>
      <c r="P245" s="465"/>
      <c r="Q245" s="465"/>
      <c r="R245" s="465"/>
      <c r="S245" s="465"/>
      <c r="T245" s="465"/>
    </row>
    <row r="246" spans="1:20" x14ac:dyDescent="0.3">
      <c r="O246" s="466" t="s">
        <v>309</v>
      </c>
      <c r="P246" s="466"/>
      <c r="Q246" s="466"/>
      <c r="R246" s="466"/>
      <c r="S246" s="466"/>
      <c r="T246" s="466"/>
    </row>
    <row r="247" spans="1:20" x14ac:dyDescent="0.3">
      <c r="O247" s="281"/>
      <c r="P247" s="281"/>
      <c r="Q247" s="281"/>
      <c r="R247" s="281"/>
      <c r="S247" s="281"/>
      <c r="T247" s="281"/>
    </row>
    <row r="248" spans="1:20" x14ac:dyDescent="0.3">
      <c r="O248" s="281"/>
      <c r="P248" s="281"/>
      <c r="Q248" s="281"/>
      <c r="R248" s="281"/>
      <c r="S248" s="281"/>
      <c r="T248" s="281"/>
    </row>
    <row r="249" spans="1:20" x14ac:dyDescent="0.3">
      <c r="O249" s="281"/>
      <c r="P249" s="281"/>
      <c r="Q249" s="281"/>
      <c r="R249" s="281"/>
      <c r="S249" s="281"/>
      <c r="T249" s="281"/>
    </row>
    <row r="250" spans="1:20" x14ac:dyDescent="0.3">
      <c r="O250" s="70"/>
      <c r="P250" s="70"/>
      <c r="Q250" s="70"/>
      <c r="R250" s="70"/>
      <c r="S250" s="70"/>
      <c r="T250" s="70"/>
    </row>
    <row r="251" spans="1:20" x14ac:dyDescent="0.3">
      <c r="O251" s="70"/>
      <c r="P251" s="70"/>
      <c r="Q251" s="70"/>
      <c r="R251" s="70"/>
      <c r="S251" s="70"/>
      <c r="T251" s="70"/>
    </row>
    <row r="252" spans="1:20" x14ac:dyDescent="0.3">
      <c r="A252" s="16" t="s">
        <v>96</v>
      </c>
    </row>
    <row r="253" spans="1:20" x14ac:dyDescent="0.3">
      <c r="L253" s="17"/>
    </row>
    <row r="254" spans="1:20" x14ac:dyDescent="0.3">
      <c r="A254" s="441" t="s">
        <v>93</v>
      </c>
      <c r="B254" s="460"/>
      <c r="C254" s="460"/>
      <c r="D254" s="460"/>
      <c r="E254" s="460"/>
      <c r="F254" s="460"/>
      <c r="G254" s="460"/>
      <c r="H254" s="460"/>
      <c r="I254" s="460"/>
      <c r="J254" s="460"/>
      <c r="K254" s="460"/>
      <c r="L254" s="460"/>
      <c r="M254" s="460"/>
      <c r="N254" s="460"/>
      <c r="O254" s="460"/>
      <c r="P254" s="460"/>
      <c r="Q254" s="460"/>
      <c r="R254" s="460"/>
      <c r="S254" s="460"/>
      <c r="T254" s="447"/>
    </row>
    <row r="255" spans="1:20" x14ac:dyDescent="0.3">
      <c r="A255" s="444" t="s">
        <v>4</v>
      </c>
      <c r="B255" s="461"/>
      <c r="C255" s="461"/>
      <c r="D255" s="461"/>
      <c r="E255" s="461"/>
      <c r="F255" s="461"/>
      <c r="G255" s="461"/>
      <c r="H255" s="461"/>
      <c r="I255" s="461"/>
      <c r="J255" s="461"/>
      <c r="K255" s="461"/>
      <c r="L255" s="461"/>
      <c r="M255" s="461"/>
      <c r="N255" s="461"/>
      <c r="O255" s="461"/>
      <c r="P255" s="461"/>
      <c r="Q255" s="461"/>
      <c r="R255" s="461"/>
      <c r="S255" s="461"/>
      <c r="T255" s="445"/>
    </row>
    <row r="256" spans="1:20" x14ac:dyDescent="0.3">
      <c r="N256" s="18"/>
    </row>
    <row r="257" spans="1:20" x14ac:dyDescent="0.3">
      <c r="A257" s="19" t="s">
        <v>5</v>
      </c>
      <c r="B257" s="19"/>
      <c r="C257" s="19" t="s">
        <v>85</v>
      </c>
      <c r="D257" s="19"/>
      <c r="L257" s="20"/>
      <c r="N257" s="20"/>
      <c r="Q257" s="16" t="s">
        <v>42</v>
      </c>
      <c r="S257" s="16" t="str">
        <f>S216</f>
        <v>: 2023</v>
      </c>
    </row>
    <row r="258" spans="1:20" x14ac:dyDescent="0.3">
      <c r="A258" s="16" t="s">
        <v>9</v>
      </c>
      <c r="C258" s="16" t="s">
        <v>124</v>
      </c>
      <c r="Q258" s="16" t="s">
        <v>43</v>
      </c>
      <c r="S258" s="16" t="s">
        <v>45</v>
      </c>
    </row>
    <row r="259" spans="1:20" x14ac:dyDescent="0.3">
      <c r="A259" s="16" t="s">
        <v>6</v>
      </c>
      <c r="C259" s="16" t="s">
        <v>99</v>
      </c>
      <c r="Q259" s="16" t="s">
        <v>44</v>
      </c>
      <c r="S259" s="16" t="str">
        <f>S218</f>
        <v>: IV ( Empat )</v>
      </c>
    </row>
    <row r="260" spans="1:20" x14ac:dyDescent="0.3">
      <c r="A260" s="16" t="s">
        <v>7</v>
      </c>
      <c r="C260" s="16" t="s">
        <v>41</v>
      </c>
    </row>
    <row r="262" spans="1:20" x14ac:dyDescent="0.3">
      <c r="A262" s="424" t="s">
        <v>8</v>
      </c>
      <c r="B262" s="424" t="s">
        <v>91</v>
      </c>
      <c r="C262" s="22" t="s">
        <v>10</v>
      </c>
      <c r="D262" s="433" t="s">
        <v>15</v>
      </c>
      <c r="E262" s="422"/>
      <c r="F262" s="422"/>
      <c r="G262" s="422"/>
      <c r="H262" s="422"/>
      <c r="I262" s="422"/>
      <c r="J262" s="422"/>
      <c r="K262" s="423"/>
      <c r="L262" s="431" t="s">
        <v>28</v>
      </c>
      <c r="M262" s="432"/>
      <c r="N262" s="431" t="s">
        <v>28</v>
      </c>
      <c r="O262" s="432"/>
      <c r="P262" s="23"/>
      <c r="Q262" s="387"/>
      <c r="R262" s="421" t="s">
        <v>35</v>
      </c>
      <c r="S262" s="427"/>
      <c r="T262" s="424" t="s">
        <v>39</v>
      </c>
    </row>
    <row r="263" spans="1:20" x14ac:dyDescent="0.3">
      <c r="A263" s="425"/>
      <c r="B263" s="425"/>
      <c r="C263" s="24" t="s">
        <v>11</v>
      </c>
      <c r="D263" s="421" t="s">
        <v>16</v>
      </c>
      <c r="E263" s="422"/>
      <c r="F263" s="422"/>
      <c r="G263" s="423"/>
      <c r="H263" s="433" t="s">
        <v>23</v>
      </c>
      <c r="I263" s="422"/>
      <c r="J263" s="422"/>
      <c r="K263" s="423"/>
      <c r="L263" s="434" t="s">
        <v>29</v>
      </c>
      <c r="M263" s="435"/>
      <c r="N263" s="434" t="s">
        <v>29</v>
      </c>
      <c r="O263" s="435"/>
      <c r="P263" s="25"/>
      <c r="Q263" s="26" t="s">
        <v>416</v>
      </c>
      <c r="R263" s="429" t="s">
        <v>36</v>
      </c>
      <c r="S263" s="430"/>
      <c r="T263" s="425"/>
    </row>
    <row r="264" spans="1:20" x14ac:dyDescent="0.3">
      <c r="A264" s="425"/>
      <c r="B264" s="425"/>
      <c r="C264" s="26" t="s">
        <v>12</v>
      </c>
      <c r="D264" s="23"/>
      <c r="E264" s="27"/>
      <c r="F264" s="23"/>
      <c r="G264" s="23"/>
      <c r="H264" s="23"/>
      <c r="I264" s="23"/>
      <c r="J264" s="23"/>
      <c r="K264" s="23"/>
      <c r="L264" s="421" t="s">
        <v>30</v>
      </c>
      <c r="M264" s="427"/>
      <c r="N264" s="421" t="s">
        <v>30</v>
      </c>
      <c r="O264" s="427"/>
      <c r="P264" s="24" t="s">
        <v>34</v>
      </c>
      <c r="Q264" s="24" t="s">
        <v>417</v>
      </c>
      <c r="R264" s="22"/>
      <c r="S264" s="22"/>
      <c r="T264" s="425"/>
    </row>
    <row r="265" spans="1:20" x14ac:dyDescent="0.3">
      <c r="A265" s="425"/>
      <c r="B265" s="425"/>
      <c r="C265" s="26" t="s">
        <v>13</v>
      </c>
      <c r="D265" s="24" t="s">
        <v>17</v>
      </c>
      <c r="E265" s="28" t="s">
        <v>17</v>
      </c>
      <c r="F265" s="24" t="s">
        <v>20</v>
      </c>
      <c r="G265" s="24" t="s">
        <v>22</v>
      </c>
      <c r="H265" s="24" t="s">
        <v>24</v>
      </c>
      <c r="I265" s="24" t="s">
        <v>25</v>
      </c>
      <c r="J265" s="24" t="s">
        <v>26</v>
      </c>
      <c r="K265" s="24" t="s">
        <v>22</v>
      </c>
      <c r="L265" s="429" t="s">
        <v>14</v>
      </c>
      <c r="M265" s="430"/>
      <c r="N265" s="429" t="s">
        <v>33</v>
      </c>
      <c r="O265" s="430"/>
      <c r="P265" s="24" t="s">
        <v>28</v>
      </c>
      <c r="Q265" s="24" t="s">
        <v>418</v>
      </c>
      <c r="R265" s="24" t="s">
        <v>37</v>
      </c>
      <c r="S265" s="24" t="s">
        <v>38</v>
      </c>
      <c r="T265" s="425"/>
    </row>
    <row r="266" spans="1:20" x14ac:dyDescent="0.3">
      <c r="A266" s="425"/>
      <c r="B266" s="425"/>
      <c r="C266" s="26" t="s">
        <v>14</v>
      </c>
      <c r="D266" s="24" t="s">
        <v>18</v>
      </c>
      <c r="E266" s="28" t="s">
        <v>19</v>
      </c>
      <c r="F266" s="24" t="s">
        <v>21</v>
      </c>
      <c r="G266" s="24"/>
      <c r="H266" s="24"/>
      <c r="I266" s="24"/>
      <c r="J266" s="24" t="s">
        <v>27</v>
      </c>
      <c r="K266" s="24"/>
      <c r="L266" s="22" t="s">
        <v>22</v>
      </c>
      <c r="M266" s="22" t="s">
        <v>31</v>
      </c>
      <c r="N266" s="22" t="s">
        <v>22</v>
      </c>
      <c r="O266" s="22" t="s">
        <v>31</v>
      </c>
      <c r="P266" s="25"/>
      <c r="Q266" s="25"/>
      <c r="R266" s="25"/>
      <c r="S266" s="25"/>
      <c r="T266" s="425"/>
    </row>
    <row r="267" spans="1:20" x14ac:dyDescent="0.3">
      <c r="A267" s="426"/>
      <c r="B267" s="426"/>
      <c r="C267" s="29"/>
      <c r="D267" s="30"/>
      <c r="E267" s="31"/>
      <c r="F267" s="30"/>
      <c r="G267" s="30"/>
      <c r="H267" s="30"/>
      <c r="I267" s="30"/>
      <c r="J267" s="30"/>
      <c r="K267" s="30"/>
      <c r="L267" s="32" t="s">
        <v>29</v>
      </c>
      <c r="M267" s="33" t="s">
        <v>32</v>
      </c>
      <c r="N267" s="32" t="s">
        <v>29</v>
      </c>
      <c r="O267" s="33" t="s">
        <v>32</v>
      </c>
      <c r="P267" s="30"/>
      <c r="Q267" s="30"/>
      <c r="R267" s="30"/>
      <c r="S267" s="30"/>
      <c r="T267" s="426"/>
    </row>
    <row r="268" spans="1:20" x14ac:dyDescent="0.3">
      <c r="A268" s="8">
        <v>1</v>
      </c>
      <c r="B268" s="8">
        <v>2</v>
      </c>
      <c r="C268" s="8">
        <v>3</v>
      </c>
      <c r="D268" s="8">
        <v>4</v>
      </c>
      <c r="E268" s="8">
        <v>5</v>
      </c>
      <c r="F268" s="8">
        <v>6</v>
      </c>
      <c r="G268" s="8" t="s">
        <v>0</v>
      </c>
      <c r="H268" s="8">
        <v>8</v>
      </c>
      <c r="I268" s="8">
        <v>9</v>
      </c>
      <c r="J268" s="8">
        <v>10</v>
      </c>
      <c r="K268" s="8" t="s">
        <v>1</v>
      </c>
      <c r="L268" s="8">
        <v>12</v>
      </c>
      <c r="M268" s="8">
        <v>13</v>
      </c>
      <c r="N268" s="8">
        <v>14</v>
      </c>
      <c r="O268" s="8">
        <v>15</v>
      </c>
      <c r="P268" s="8">
        <v>16</v>
      </c>
      <c r="Q268" s="8"/>
      <c r="R268" s="8">
        <v>17</v>
      </c>
      <c r="S268" s="8">
        <v>18</v>
      </c>
      <c r="T268" s="8">
        <v>19</v>
      </c>
    </row>
    <row r="269" spans="1:20" x14ac:dyDescent="0.3">
      <c r="A269" s="6"/>
      <c r="B269" s="6"/>
      <c r="C269" s="3"/>
      <c r="D269" s="3"/>
      <c r="E269" s="3"/>
      <c r="F269" s="3"/>
      <c r="G269" s="3"/>
      <c r="H269" s="3"/>
      <c r="I269" s="3"/>
      <c r="J269" s="3"/>
      <c r="K269" s="3"/>
      <c r="L269" s="6"/>
      <c r="M269" s="6"/>
      <c r="N269" s="6"/>
      <c r="O269" s="7"/>
      <c r="P269" s="6"/>
      <c r="Q269" s="6"/>
      <c r="R269" s="6"/>
      <c r="S269" s="6"/>
      <c r="T269" s="6"/>
    </row>
    <row r="270" spans="1:20" x14ac:dyDescent="0.3">
      <c r="A270" s="6">
        <v>1</v>
      </c>
      <c r="B270" s="67" t="s">
        <v>125</v>
      </c>
      <c r="C270" s="3">
        <v>0</v>
      </c>
      <c r="D270" s="3">
        <v>0</v>
      </c>
      <c r="E270" s="3">
        <v>0</v>
      </c>
      <c r="F270" s="3">
        <v>0</v>
      </c>
      <c r="G270" s="3">
        <v>0</v>
      </c>
      <c r="H270" s="3">
        <v>0</v>
      </c>
      <c r="I270" s="3">
        <v>0</v>
      </c>
      <c r="J270" s="3">
        <v>0</v>
      </c>
      <c r="K270" s="3">
        <f>H270+I270+J270</f>
        <v>0</v>
      </c>
      <c r="L270" s="3">
        <v>0</v>
      </c>
      <c r="M270" s="3">
        <v>0</v>
      </c>
      <c r="N270" s="3">
        <v>0</v>
      </c>
      <c r="O270" s="3">
        <v>0</v>
      </c>
      <c r="P270" s="8" t="s">
        <v>66</v>
      </c>
      <c r="Q270" s="8"/>
      <c r="R270" s="3">
        <v>0</v>
      </c>
      <c r="S270" s="6"/>
      <c r="T270" s="6"/>
    </row>
    <row r="271" spans="1:20" x14ac:dyDescent="0.3">
      <c r="A271" s="6">
        <v>2</v>
      </c>
      <c r="B271" s="67" t="s">
        <v>126</v>
      </c>
      <c r="C271" s="3">
        <v>0</v>
      </c>
      <c r="D271" s="3">
        <v>0</v>
      </c>
      <c r="E271" s="3">
        <v>0</v>
      </c>
      <c r="F271" s="3">
        <v>0</v>
      </c>
      <c r="G271" s="3">
        <v>0</v>
      </c>
      <c r="H271" s="3">
        <v>0</v>
      </c>
      <c r="I271" s="3">
        <v>0</v>
      </c>
      <c r="J271" s="3">
        <v>0</v>
      </c>
      <c r="K271" s="3">
        <f t="shared" ref="K271:K278" si="19">H271+I271+J271</f>
        <v>0</v>
      </c>
      <c r="L271" s="3">
        <v>0</v>
      </c>
      <c r="M271" s="3">
        <v>0</v>
      </c>
      <c r="N271" s="3">
        <v>0</v>
      </c>
      <c r="O271" s="3">
        <v>0</v>
      </c>
      <c r="P271" s="8" t="s">
        <v>66</v>
      </c>
      <c r="Q271" s="8"/>
      <c r="R271" s="3">
        <v>0</v>
      </c>
      <c r="S271" s="6"/>
      <c r="T271" s="6"/>
    </row>
    <row r="272" spans="1:20" x14ac:dyDescent="0.3">
      <c r="A272" s="6">
        <v>3</v>
      </c>
      <c r="B272" s="67" t="s">
        <v>128</v>
      </c>
      <c r="C272" s="3">
        <v>0</v>
      </c>
      <c r="D272" s="3">
        <v>0</v>
      </c>
      <c r="E272" s="3">
        <v>0</v>
      </c>
      <c r="F272" s="3">
        <v>0</v>
      </c>
      <c r="G272" s="3">
        <v>0</v>
      </c>
      <c r="H272" s="3">
        <v>0</v>
      </c>
      <c r="I272" s="3">
        <v>0</v>
      </c>
      <c r="J272" s="3">
        <v>0</v>
      </c>
      <c r="K272" s="3">
        <f t="shared" si="19"/>
        <v>0</v>
      </c>
      <c r="L272" s="3">
        <v>0</v>
      </c>
      <c r="M272" s="3">
        <v>0</v>
      </c>
      <c r="N272" s="3">
        <v>0</v>
      </c>
      <c r="O272" s="3">
        <v>0</v>
      </c>
      <c r="P272" s="8" t="s">
        <v>66</v>
      </c>
      <c r="Q272" s="8"/>
      <c r="R272" s="3">
        <v>0</v>
      </c>
      <c r="S272" s="6"/>
      <c r="T272" s="6"/>
    </row>
    <row r="273" spans="1:20" x14ac:dyDescent="0.3">
      <c r="A273" s="6">
        <v>4</v>
      </c>
      <c r="B273" s="67" t="s">
        <v>129</v>
      </c>
      <c r="C273" s="3">
        <v>0</v>
      </c>
      <c r="D273" s="3">
        <v>0</v>
      </c>
      <c r="E273" s="3">
        <v>0</v>
      </c>
      <c r="F273" s="3">
        <v>0</v>
      </c>
      <c r="G273" s="3">
        <f t="shared" ref="G273:G278" si="20">C273+E273-F273</f>
        <v>0</v>
      </c>
      <c r="H273" s="3">
        <v>0</v>
      </c>
      <c r="I273" s="3">
        <v>0</v>
      </c>
      <c r="J273" s="3">
        <v>0</v>
      </c>
      <c r="K273" s="3">
        <f t="shared" si="19"/>
        <v>0</v>
      </c>
      <c r="L273" s="3">
        <v>0</v>
      </c>
      <c r="M273" s="3">
        <v>0</v>
      </c>
      <c r="N273" s="3">
        <v>0</v>
      </c>
      <c r="O273" s="3">
        <v>0</v>
      </c>
      <c r="P273" s="8" t="s">
        <v>66</v>
      </c>
      <c r="Q273" s="8"/>
      <c r="R273" s="3">
        <v>0</v>
      </c>
      <c r="S273" s="6"/>
      <c r="T273" s="6"/>
    </row>
    <row r="274" spans="1:20" x14ac:dyDescent="0.3">
      <c r="A274" s="6">
        <v>5</v>
      </c>
      <c r="B274" s="67" t="s">
        <v>130</v>
      </c>
      <c r="C274" s="3">
        <v>0</v>
      </c>
      <c r="D274" s="3">
        <v>0</v>
      </c>
      <c r="E274" s="3">
        <v>0</v>
      </c>
      <c r="F274" s="3">
        <v>0</v>
      </c>
      <c r="G274" s="3">
        <f t="shared" si="20"/>
        <v>0</v>
      </c>
      <c r="H274" s="3">
        <v>0</v>
      </c>
      <c r="I274" s="3">
        <v>0</v>
      </c>
      <c r="J274" s="3">
        <v>0</v>
      </c>
      <c r="K274" s="3">
        <f t="shared" si="19"/>
        <v>0</v>
      </c>
      <c r="L274" s="3">
        <v>0</v>
      </c>
      <c r="M274" s="3">
        <v>0</v>
      </c>
      <c r="N274" s="3">
        <v>0</v>
      </c>
      <c r="O274" s="3">
        <v>0</v>
      </c>
      <c r="P274" s="8" t="s">
        <v>66</v>
      </c>
      <c r="Q274" s="8"/>
      <c r="R274" s="3">
        <v>0</v>
      </c>
      <c r="S274" s="6"/>
      <c r="T274" s="6"/>
    </row>
    <row r="275" spans="1:20" x14ac:dyDescent="0.3">
      <c r="A275" s="6">
        <v>6</v>
      </c>
      <c r="B275" s="67" t="s">
        <v>131</v>
      </c>
      <c r="C275" s="3">
        <v>0</v>
      </c>
      <c r="D275" s="3">
        <v>0</v>
      </c>
      <c r="E275" s="3">
        <v>0</v>
      </c>
      <c r="F275" s="3">
        <v>0</v>
      </c>
      <c r="G275" s="3">
        <f t="shared" si="20"/>
        <v>0</v>
      </c>
      <c r="H275" s="3">
        <v>0</v>
      </c>
      <c r="I275" s="3">
        <v>0</v>
      </c>
      <c r="J275" s="3">
        <v>0</v>
      </c>
      <c r="K275" s="3">
        <f t="shared" si="19"/>
        <v>0</v>
      </c>
      <c r="L275" s="3">
        <v>0</v>
      </c>
      <c r="M275" s="3">
        <v>0</v>
      </c>
      <c r="N275" s="3">
        <v>0</v>
      </c>
      <c r="O275" s="3">
        <v>0</v>
      </c>
      <c r="P275" s="8" t="s">
        <v>66</v>
      </c>
      <c r="Q275" s="8"/>
      <c r="R275" s="3">
        <v>0</v>
      </c>
      <c r="S275" s="6"/>
      <c r="T275" s="6"/>
    </row>
    <row r="276" spans="1:20" x14ac:dyDescent="0.3">
      <c r="A276" s="6">
        <v>7</v>
      </c>
      <c r="B276" s="67" t="s">
        <v>132</v>
      </c>
      <c r="C276" s="3">
        <v>0</v>
      </c>
      <c r="D276" s="3">
        <v>0</v>
      </c>
      <c r="E276" s="3">
        <v>0</v>
      </c>
      <c r="F276" s="3">
        <v>0</v>
      </c>
      <c r="G276" s="3">
        <f t="shared" si="20"/>
        <v>0</v>
      </c>
      <c r="H276" s="3">
        <v>0</v>
      </c>
      <c r="I276" s="3">
        <v>0</v>
      </c>
      <c r="J276" s="3">
        <v>0</v>
      </c>
      <c r="K276" s="3">
        <f t="shared" si="19"/>
        <v>0</v>
      </c>
      <c r="L276" s="3">
        <v>0</v>
      </c>
      <c r="M276" s="3">
        <v>0</v>
      </c>
      <c r="N276" s="3">
        <v>0</v>
      </c>
      <c r="O276" s="3">
        <v>0</v>
      </c>
      <c r="P276" s="8" t="s">
        <v>66</v>
      </c>
      <c r="Q276" s="8"/>
      <c r="R276" s="3">
        <v>0</v>
      </c>
      <c r="S276" s="6"/>
      <c r="T276" s="6"/>
    </row>
    <row r="277" spans="1:20" x14ac:dyDescent="0.3">
      <c r="A277" s="6">
        <v>8</v>
      </c>
      <c r="B277" s="67" t="s">
        <v>342</v>
      </c>
      <c r="C277" s="3">
        <v>0</v>
      </c>
      <c r="D277" s="3">
        <v>0</v>
      </c>
      <c r="E277" s="3">
        <v>0</v>
      </c>
      <c r="F277" s="3">
        <v>0</v>
      </c>
      <c r="G277" s="3">
        <f t="shared" si="20"/>
        <v>0</v>
      </c>
      <c r="H277" s="3">
        <v>0</v>
      </c>
      <c r="I277" s="3">
        <v>0</v>
      </c>
      <c r="J277" s="3">
        <v>0</v>
      </c>
      <c r="K277" s="3">
        <f t="shared" si="19"/>
        <v>0</v>
      </c>
      <c r="L277" s="3">
        <v>0</v>
      </c>
      <c r="M277" s="3">
        <v>0</v>
      </c>
      <c r="N277" s="3">
        <v>0</v>
      </c>
      <c r="O277" s="3">
        <v>0</v>
      </c>
      <c r="P277" s="8" t="s">
        <v>66</v>
      </c>
      <c r="Q277" s="8"/>
      <c r="R277" s="3">
        <v>0</v>
      </c>
      <c r="S277" s="6"/>
      <c r="T277" s="6"/>
    </row>
    <row r="278" spans="1:20" x14ac:dyDescent="0.3">
      <c r="A278" s="6">
        <v>9</v>
      </c>
      <c r="B278" s="67" t="s">
        <v>127</v>
      </c>
      <c r="C278" s="3">
        <v>3</v>
      </c>
      <c r="D278" s="3">
        <v>0</v>
      </c>
      <c r="E278" s="3">
        <v>0</v>
      </c>
      <c r="F278" s="3">
        <v>0</v>
      </c>
      <c r="G278" s="3">
        <f t="shared" si="20"/>
        <v>3</v>
      </c>
      <c r="H278" s="3">
        <v>1</v>
      </c>
      <c r="I278" s="3">
        <v>2</v>
      </c>
      <c r="J278" s="3">
        <v>0</v>
      </c>
      <c r="K278" s="3">
        <f t="shared" si="19"/>
        <v>3</v>
      </c>
      <c r="L278" s="3">
        <v>700</v>
      </c>
      <c r="M278" s="3">
        <v>350</v>
      </c>
      <c r="N278" s="3">
        <f>I278*O278</f>
        <v>700</v>
      </c>
      <c r="O278" s="3">
        <v>350</v>
      </c>
      <c r="P278" s="8" t="s">
        <v>66</v>
      </c>
      <c r="Q278" s="8">
        <v>8000</v>
      </c>
      <c r="R278" s="3">
        <v>21</v>
      </c>
      <c r="S278" s="6"/>
      <c r="T278" s="6"/>
    </row>
    <row r="279" spans="1:20" x14ac:dyDescent="0.3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36"/>
      <c r="N279" s="39"/>
      <c r="O279" s="36"/>
      <c r="P279" s="6"/>
      <c r="Q279" s="6"/>
      <c r="R279" s="6"/>
      <c r="S279" s="6"/>
      <c r="T279" s="6"/>
    </row>
    <row r="280" spans="1:20" x14ac:dyDescent="0.3">
      <c r="A280" s="6"/>
      <c r="B280" s="41" t="s">
        <v>3</v>
      </c>
      <c r="C280" s="3">
        <f t="shared" ref="C280:I280" si="21">SUM(C270:C279)</f>
        <v>3</v>
      </c>
      <c r="D280" s="3">
        <f t="shared" si="21"/>
        <v>0</v>
      </c>
      <c r="E280" s="3">
        <f t="shared" si="21"/>
        <v>0</v>
      </c>
      <c r="F280" s="3">
        <f t="shared" si="21"/>
        <v>0</v>
      </c>
      <c r="G280" s="3">
        <f t="shared" si="21"/>
        <v>3</v>
      </c>
      <c r="H280" s="3">
        <f t="shared" si="21"/>
        <v>1</v>
      </c>
      <c r="I280" s="3">
        <f t="shared" si="21"/>
        <v>2</v>
      </c>
      <c r="J280" s="3">
        <f>SUM(J273:J279)</f>
        <v>0</v>
      </c>
      <c r="K280" s="3">
        <f>SUM(K270:K279)</f>
        <v>3</v>
      </c>
      <c r="L280" s="3">
        <f>SUM(L270:L278)</f>
        <v>700</v>
      </c>
      <c r="M280" s="3">
        <f>SUM(M270:M278)/1</f>
        <v>350</v>
      </c>
      <c r="N280" s="3">
        <f>SUM(N270:N278)/1</f>
        <v>700</v>
      </c>
      <c r="O280" s="3">
        <f>SUM(O270:O278)/1</f>
        <v>350</v>
      </c>
      <c r="P280" s="8" t="s">
        <v>66</v>
      </c>
      <c r="Q280" s="8">
        <v>8000</v>
      </c>
      <c r="R280" s="7">
        <f>SUM(R270:R278)</f>
        <v>21</v>
      </c>
      <c r="S280" s="47"/>
      <c r="T280" s="6"/>
    </row>
    <row r="282" spans="1:20" x14ac:dyDescent="0.3">
      <c r="A282" s="16" t="s">
        <v>46</v>
      </c>
      <c r="O282" s="419" t="str">
        <f>O241</f>
        <v>Curup Timur, 31 Desember 2023</v>
      </c>
      <c r="P282" s="419"/>
      <c r="Q282" s="419"/>
      <c r="R282" s="419"/>
      <c r="S282" s="419"/>
      <c r="T282" s="419"/>
    </row>
    <row r="283" spans="1:20" x14ac:dyDescent="0.3">
      <c r="O283" s="419" t="s">
        <v>2</v>
      </c>
      <c r="P283" s="419"/>
      <c r="Q283" s="419"/>
      <c r="R283" s="419"/>
      <c r="S283" s="419"/>
      <c r="T283" s="419"/>
    </row>
    <row r="286" spans="1:20" x14ac:dyDescent="0.3">
      <c r="O286" s="428" t="str">
        <f>O245</f>
        <v>RENY SUSANTY, SP</v>
      </c>
      <c r="P286" s="428"/>
      <c r="Q286" s="428"/>
      <c r="R286" s="428"/>
      <c r="S286" s="428"/>
      <c r="T286" s="428"/>
    </row>
    <row r="287" spans="1:20" x14ac:dyDescent="0.3">
      <c r="O287" s="419" t="s">
        <v>309</v>
      </c>
      <c r="P287" s="419"/>
      <c r="Q287" s="419"/>
      <c r="R287" s="419"/>
      <c r="S287" s="419"/>
      <c r="T287" s="419"/>
    </row>
    <row r="293" spans="1:20" x14ac:dyDescent="0.3">
      <c r="A293" s="16" t="s">
        <v>96</v>
      </c>
    </row>
    <row r="294" spans="1:20" x14ac:dyDescent="0.3">
      <c r="L294" s="17"/>
    </row>
    <row r="295" spans="1:20" x14ac:dyDescent="0.3">
      <c r="A295" s="441" t="s">
        <v>93</v>
      </c>
      <c r="B295" s="460"/>
      <c r="C295" s="460"/>
      <c r="D295" s="460"/>
      <c r="E295" s="460"/>
      <c r="F295" s="460"/>
      <c r="G295" s="460"/>
      <c r="H295" s="460"/>
      <c r="I295" s="460"/>
      <c r="J295" s="460"/>
      <c r="K295" s="460"/>
      <c r="L295" s="460"/>
      <c r="M295" s="460"/>
      <c r="N295" s="460"/>
      <c r="O295" s="460"/>
      <c r="P295" s="460"/>
      <c r="Q295" s="460"/>
      <c r="R295" s="460"/>
      <c r="S295" s="460"/>
      <c r="T295" s="447"/>
    </row>
    <row r="296" spans="1:20" x14ac:dyDescent="0.3">
      <c r="A296" s="444" t="s">
        <v>4</v>
      </c>
      <c r="B296" s="461"/>
      <c r="C296" s="461"/>
      <c r="D296" s="461"/>
      <c r="E296" s="461"/>
      <c r="F296" s="461"/>
      <c r="G296" s="461"/>
      <c r="H296" s="461"/>
      <c r="I296" s="461"/>
      <c r="J296" s="461"/>
      <c r="K296" s="461"/>
      <c r="L296" s="461"/>
      <c r="M296" s="461"/>
      <c r="N296" s="461"/>
      <c r="O296" s="461"/>
      <c r="P296" s="461"/>
      <c r="Q296" s="461"/>
      <c r="R296" s="461"/>
      <c r="S296" s="461"/>
      <c r="T296" s="445"/>
    </row>
    <row r="297" spans="1:20" x14ac:dyDescent="0.3">
      <c r="N297" s="18"/>
    </row>
    <row r="298" spans="1:20" x14ac:dyDescent="0.3">
      <c r="A298" s="19" t="s">
        <v>5</v>
      </c>
      <c r="B298" s="19"/>
      <c r="C298" s="19" t="s">
        <v>299</v>
      </c>
      <c r="D298" s="19"/>
      <c r="L298" s="20"/>
      <c r="N298" s="20"/>
      <c r="Q298" s="16" t="s">
        <v>42</v>
      </c>
      <c r="S298" s="16" t="str">
        <f>S257</f>
        <v>: 2023</v>
      </c>
    </row>
    <row r="299" spans="1:20" x14ac:dyDescent="0.3">
      <c r="A299" s="16" t="s">
        <v>9</v>
      </c>
      <c r="C299" s="16" t="s">
        <v>124</v>
      </c>
      <c r="Q299" s="16" t="s">
        <v>43</v>
      </c>
      <c r="S299" s="16" t="s">
        <v>45</v>
      </c>
    </row>
    <row r="300" spans="1:20" x14ac:dyDescent="0.3">
      <c r="A300" s="16" t="s">
        <v>6</v>
      </c>
      <c r="C300" s="16" t="s">
        <v>99</v>
      </c>
      <c r="Q300" s="16" t="s">
        <v>44</v>
      </c>
      <c r="S300" s="16" t="str">
        <f>S259</f>
        <v>: IV ( Empat )</v>
      </c>
    </row>
    <row r="301" spans="1:20" x14ac:dyDescent="0.3">
      <c r="A301" s="16" t="s">
        <v>7</v>
      </c>
      <c r="C301" s="16" t="s">
        <v>41</v>
      </c>
    </row>
    <row r="303" spans="1:20" x14ac:dyDescent="0.3">
      <c r="A303" s="424" t="s">
        <v>8</v>
      </c>
      <c r="B303" s="424" t="s">
        <v>91</v>
      </c>
      <c r="C303" s="22" t="s">
        <v>10</v>
      </c>
      <c r="D303" s="433" t="s">
        <v>15</v>
      </c>
      <c r="E303" s="422"/>
      <c r="F303" s="422"/>
      <c r="G303" s="422"/>
      <c r="H303" s="422"/>
      <c r="I303" s="422"/>
      <c r="J303" s="422"/>
      <c r="K303" s="423"/>
      <c r="L303" s="431" t="s">
        <v>28</v>
      </c>
      <c r="M303" s="432"/>
      <c r="N303" s="431" t="s">
        <v>28</v>
      </c>
      <c r="O303" s="432"/>
      <c r="P303" s="23"/>
      <c r="Q303" s="387"/>
      <c r="R303" s="421" t="s">
        <v>35</v>
      </c>
      <c r="S303" s="427"/>
      <c r="T303" s="424" t="s">
        <v>39</v>
      </c>
    </row>
    <row r="304" spans="1:20" x14ac:dyDescent="0.3">
      <c r="A304" s="425"/>
      <c r="B304" s="425"/>
      <c r="C304" s="24" t="s">
        <v>11</v>
      </c>
      <c r="D304" s="421" t="s">
        <v>16</v>
      </c>
      <c r="E304" s="422"/>
      <c r="F304" s="422"/>
      <c r="G304" s="423"/>
      <c r="H304" s="433" t="s">
        <v>23</v>
      </c>
      <c r="I304" s="422"/>
      <c r="J304" s="422"/>
      <c r="K304" s="423"/>
      <c r="L304" s="434" t="s">
        <v>29</v>
      </c>
      <c r="M304" s="435"/>
      <c r="N304" s="434" t="s">
        <v>29</v>
      </c>
      <c r="O304" s="435"/>
      <c r="P304" s="25"/>
      <c r="Q304" s="26" t="s">
        <v>416</v>
      </c>
      <c r="R304" s="429" t="s">
        <v>36</v>
      </c>
      <c r="S304" s="430"/>
      <c r="T304" s="425"/>
    </row>
    <row r="305" spans="1:20" x14ac:dyDescent="0.3">
      <c r="A305" s="425"/>
      <c r="B305" s="425"/>
      <c r="C305" s="26" t="s">
        <v>12</v>
      </c>
      <c r="D305" s="23"/>
      <c r="E305" s="27"/>
      <c r="F305" s="23"/>
      <c r="G305" s="23"/>
      <c r="H305" s="23"/>
      <c r="I305" s="23"/>
      <c r="J305" s="23"/>
      <c r="K305" s="23"/>
      <c r="L305" s="421" t="s">
        <v>30</v>
      </c>
      <c r="M305" s="427"/>
      <c r="N305" s="421" t="s">
        <v>30</v>
      </c>
      <c r="O305" s="427"/>
      <c r="P305" s="24" t="s">
        <v>34</v>
      </c>
      <c r="Q305" s="24" t="s">
        <v>417</v>
      </c>
      <c r="R305" s="22"/>
      <c r="S305" s="22"/>
      <c r="T305" s="425"/>
    </row>
    <row r="306" spans="1:20" x14ac:dyDescent="0.3">
      <c r="A306" s="425"/>
      <c r="B306" s="425"/>
      <c r="C306" s="26" t="s">
        <v>13</v>
      </c>
      <c r="D306" s="24" t="s">
        <v>17</v>
      </c>
      <c r="E306" s="28" t="s">
        <v>17</v>
      </c>
      <c r="F306" s="24" t="s">
        <v>20</v>
      </c>
      <c r="G306" s="24" t="s">
        <v>22</v>
      </c>
      <c r="H306" s="24" t="s">
        <v>24</v>
      </c>
      <c r="I306" s="24" t="s">
        <v>25</v>
      </c>
      <c r="J306" s="24" t="s">
        <v>26</v>
      </c>
      <c r="K306" s="24" t="s">
        <v>22</v>
      </c>
      <c r="L306" s="429" t="s">
        <v>14</v>
      </c>
      <c r="M306" s="430"/>
      <c r="N306" s="429" t="s">
        <v>33</v>
      </c>
      <c r="O306" s="430"/>
      <c r="P306" s="24" t="s">
        <v>28</v>
      </c>
      <c r="Q306" s="24" t="s">
        <v>418</v>
      </c>
      <c r="R306" s="24" t="s">
        <v>37</v>
      </c>
      <c r="S306" s="24" t="s">
        <v>38</v>
      </c>
      <c r="T306" s="425"/>
    </row>
    <row r="307" spans="1:20" x14ac:dyDescent="0.3">
      <c r="A307" s="425"/>
      <c r="B307" s="425"/>
      <c r="C307" s="26" t="s">
        <v>14</v>
      </c>
      <c r="D307" s="24" t="s">
        <v>18</v>
      </c>
      <c r="E307" s="28" t="s">
        <v>19</v>
      </c>
      <c r="F307" s="24" t="s">
        <v>21</v>
      </c>
      <c r="G307" s="24"/>
      <c r="H307" s="24"/>
      <c r="I307" s="24"/>
      <c r="J307" s="24" t="s">
        <v>27</v>
      </c>
      <c r="K307" s="24"/>
      <c r="L307" s="22" t="s">
        <v>22</v>
      </c>
      <c r="M307" s="22" t="s">
        <v>31</v>
      </c>
      <c r="N307" s="22" t="s">
        <v>22</v>
      </c>
      <c r="O307" s="22" t="s">
        <v>31</v>
      </c>
      <c r="P307" s="25"/>
      <c r="Q307" s="25"/>
      <c r="R307" s="25"/>
      <c r="S307" s="25"/>
      <c r="T307" s="425"/>
    </row>
    <row r="308" spans="1:20" x14ac:dyDescent="0.3">
      <c r="A308" s="426"/>
      <c r="B308" s="426"/>
      <c r="C308" s="29"/>
      <c r="D308" s="30"/>
      <c r="E308" s="31"/>
      <c r="F308" s="30"/>
      <c r="G308" s="30"/>
      <c r="H308" s="30"/>
      <c r="I308" s="30"/>
      <c r="J308" s="30"/>
      <c r="K308" s="30"/>
      <c r="L308" s="32" t="s">
        <v>29</v>
      </c>
      <c r="M308" s="33" t="s">
        <v>32</v>
      </c>
      <c r="N308" s="32" t="s">
        <v>29</v>
      </c>
      <c r="O308" s="33" t="s">
        <v>32</v>
      </c>
      <c r="P308" s="30"/>
      <c r="Q308" s="30"/>
      <c r="R308" s="30"/>
      <c r="S308" s="30"/>
      <c r="T308" s="426"/>
    </row>
    <row r="309" spans="1:20" x14ac:dyDescent="0.3">
      <c r="A309" s="8">
        <v>1</v>
      </c>
      <c r="B309" s="8">
        <v>2</v>
      </c>
      <c r="C309" s="8">
        <v>3</v>
      </c>
      <c r="D309" s="8">
        <v>4</v>
      </c>
      <c r="E309" s="8">
        <v>5</v>
      </c>
      <c r="F309" s="8">
        <v>6</v>
      </c>
      <c r="G309" s="8" t="s">
        <v>0</v>
      </c>
      <c r="H309" s="8">
        <v>8</v>
      </c>
      <c r="I309" s="8">
        <v>9</v>
      </c>
      <c r="J309" s="8">
        <v>10</v>
      </c>
      <c r="K309" s="8" t="s">
        <v>1</v>
      </c>
      <c r="L309" s="8">
        <v>12</v>
      </c>
      <c r="M309" s="8">
        <v>13</v>
      </c>
      <c r="N309" s="8">
        <v>14</v>
      </c>
      <c r="O309" s="8">
        <v>15</v>
      </c>
      <c r="P309" s="8">
        <v>16</v>
      </c>
      <c r="Q309" s="8"/>
      <c r="R309" s="8">
        <v>17</v>
      </c>
      <c r="S309" s="8">
        <v>18</v>
      </c>
      <c r="T309" s="8">
        <v>19</v>
      </c>
    </row>
    <row r="310" spans="1:20" x14ac:dyDescent="0.3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6"/>
      <c r="O310" s="7"/>
      <c r="P310" s="6"/>
      <c r="Q310" s="6"/>
      <c r="R310" s="6"/>
      <c r="S310" s="6"/>
      <c r="T310" s="6"/>
    </row>
    <row r="311" spans="1:20" x14ac:dyDescent="0.3">
      <c r="A311" s="6">
        <v>1</v>
      </c>
      <c r="B311" s="67" t="s">
        <v>125</v>
      </c>
      <c r="C311" s="3">
        <v>0</v>
      </c>
      <c r="D311" s="3">
        <v>0</v>
      </c>
      <c r="E311" s="3">
        <v>0</v>
      </c>
      <c r="F311" s="3">
        <v>0</v>
      </c>
      <c r="G311" s="3">
        <v>0</v>
      </c>
      <c r="H311" s="3">
        <v>0</v>
      </c>
      <c r="I311" s="3">
        <v>0</v>
      </c>
      <c r="J311" s="3">
        <v>0</v>
      </c>
      <c r="K311" s="3">
        <f>H311+I311+J311</f>
        <v>0</v>
      </c>
      <c r="L311" s="3">
        <v>0</v>
      </c>
      <c r="M311" s="3">
        <v>0</v>
      </c>
      <c r="N311" s="68">
        <v>0</v>
      </c>
      <c r="O311" s="3">
        <v>0</v>
      </c>
      <c r="P311" s="8" t="s">
        <v>65</v>
      </c>
      <c r="Q311" s="8"/>
      <c r="R311" s="3">
        <v>0</v>
      </c>
      <c r="S311" s="6"/>
      <c r="T311" s="6"/>
    </row>
    <row r="312" spans="1:20" x14ac:dyDescent="0.3">
      <c r="A312" s="6">
        <v>2</v>
      </c>
      <c r="B312" s="67" t="s">
        <v>126</v>
      </c>
      <c r="C312" s="3">
        <v>0</v>
      </c>
      <c r="D312" s="3">
        <v>0</v>
      </c>
      <c r="E312" s="3">
        <v>0</v>
      </c>
      <c r="F312" s="3">
        <v>0</v>
      </c>
      <c r="G312" s="3">
        <v>0</v>
      </c>
      <c r="H312" s="3">
        <v>0</v>
      </c>
      <c r="I312" s="3">
        <v>0</v>
      </c>
      <c r="J312" s="3">
        <v>0</v>
      </c>
      <c r="K312" s="3">
        <f t="shared" ref="K312:K319" si="22">H312+I312+J312</f>
        <v>0</v>
      </c>
      <c r="L312" s="3">
        <v>0</v>
      </c>
      <c r="M312" s="3">
        <v>0</v>
      </c>
      <c r="N312" s="68">
        <v>0</v>
      </c>
      <c r="O312" s="3">
        <v>0</v>
      </c>
      <c r="P312" s="8" t="s">
        <v>65</v>
      </c>
      <c r="Q312" s="8"/>
      <c r="R312" s="3">
        <v>0</v>
      </c>
      <c r="S312" s="6"/>
      <c r="T312" s="6"/>
    </row>
    <row r="313" spans="1:20" x14ac:dyDescent="0.3">
      <c r="A313" s="6">
        <v>4</v>
      </c>
      <c r="B313" s="67" t="s">
        <v>128</v>
      </c>
      <c r="C313" s="3">
        <v>0</v>
      </c>
      <c r="D313" s="3">
        <v>0</v>
      </c>
      <c r="E313" s="3">
        <v>0</v>
      </c>
      <c r="F313" s="3">
        <v>0</v>
      </c>
      <c r="G313" s="3">
        <v>0</v>
      </c>
      <c r="H313" s="3">
        <v>0</v>
      </c>
      <c r="I313" s="3">
        <v>0</v>
      </c>
      <c r="J313" s="3">
        <v>0</v>
      </c>
      <c r="K313" s="3">
        <f t="shared" si="22"/>
        <v>0</v>
      </c>
      <c r="L313" s="3">
        <v>0</v>
      </c>
      <c r="M313" s="3">
        <v>0</v>
      </c>
      <c r="N313" s="68">
        <v>0</v>
      </c>
      <c r="O313" s="3">
        <v>0</v>
      </c>
      <c r="P313" s="8" t="s">
        <v>65</v>
      </c>
      <c r="Q313" s="8"/>
      <c r="R313" s="3">
        <v>0</v>
      </c>
      <c r="S313" s="6"/>
      <c r="T313" s="6"/>
    </row>
    <row r="314" spans="1:20" x14ac:dyDescent="0.3">
      <c r="A314" s="6">
        <v>5</v>
      </c>
      <c r="B314" s="67" t="s">
        <v>129</v>
      </c>
      <c r="C314" s="3">
        <v>0</v>
      </c>
      <c r="D314" s="3">
        <v>0</v>
      </c>
      <c r="E314" s="3">
        <v>0</v>
      </c>
      <c r="F314" s="3">
        <v>0</v>
      </c>
      <c r="G314" s="3">
        <f t="shared" ref="G314:G319" si="23">C314+E314-F314</f>
        <v>0</v>
      </c>
      <c r="H314" s="3">
        <v>0</v>
      </c>
      <c r="I314" s="3">
        <v>0</v>
      </c>
      <c r="J314" s="3">
        <v>0</v>
      </c>
      <c r="K314" s="3">
        <f t="shared" si="22"/>
        <v>0</v>
      </c>
      <c r="L314" s="3">
        <v>0</v>
      </c>
      <c r="M314" s="3">
        <v>0</v>
      </c>
      <c r="N314" s="3">
        <v>0</v>
      </c>
      <c r="O314" s="3">
        <v>0</v>
      </c>
      <c r="P314" s="8" t="s">
        <v>65</v>
      </c>
      <c r="Q314" s="8"/>
      <c r="R314" s="3">
        <v>0</v>
      </c>
      <c r="S314" s="6"/>
      <c r="T314" s="6"/>
    </row>
    <row r="315" spans="1:20" x14ac:dyDescent="0.3">
      <c r="A315" s="6">
        <v>6</v>
      </c>
      <c r="B315" s="67" t="s">
        <v>130</v>
      </c>
      <c r="C315" s="3">
        <v>0</v>
      </c>
      <c r="D315" s="3">
        <v>0</v>
      </c>
      <c r="E315" s="3">
        <v>0</v>
      </c>
      <c r="F315" s="3">
        <v>0</v>
      </c>
      <c r="G315" s="3">
        <f t="shared" si="23"/>
        <v>0</v>
      </c>
      <c r="H315" s="3">
        <v>0</v>
      </c>
      <c r="I315" s="3">
        <v>0</v>
      </c>
      <c r="J315" s="3">
        <v>0</v>
      </c>
      <c r="K315" s="3">
        <f t="shared" si="22"/>
        <v>0</v>
      </c>
      <c r="L315" s="3">
        <v>0</v>
      </c>
      <c r="M315" s="3">
        <v>0</v>
      </c>
      <c r="N315" s="3">
        <v>0</v>
      </c>
      <c r="O315" s="3">
        <v>0</v>
      </c>
      <c r="P315" s="8" t="s">
        <v>65</v>
      </c>
      <c r="Q315" s="8"/>
      <c r="R315" s="3">
        <v>0</v>
      </c>
      <c r="S315" s="6"/>
      <c r="T315" s="6"/>
    </row>
    <row r="316" spans="1:20" x14ac:dyDescent="0.3">
      <c r="A316" s="6">
        <v>7</v>
      </c>
      <c r="B316" s="67" t="s">
        <v>131</v>
      </c>
      <c r="C316" s="3">
        <v>0</v>
      </c>
      <c r="D316" s="3">
        <v>0</v>
      </c>
      <c r="E316" s="3">
        <v>0</v>
      </c>
      <c r="F316" s="3">
        <v>0</v>
      </c>
      <c r="G316" s="3">
        <f t="shared" si="23"/>
        <v>0</v>
      </c>
      <c r="H316" s="3">
        <v>0</v>
      </c>
      <c r="I316" s="3">
        <v>0</v>
      </c>
      <c r="J316" s="3">
        <v>0</v>
      </c>
      <c r="K316" s="3">
        <f t="shared" si="22"/>
        <v>0</v>
      </c>
      <c r="L316" s="3">
        <v>0</v>
      </c>
      <c r="M316" s="3">
        <v>0</v>
      </c>
      <c r="N316" s="3">
        <v>0</v>
      </c>
      <c r="O316" s="3">
        <v>0</v>
      </c>
      <c r="P316" s="8" t="s">
        <v>65</v>
      </c>
      <c r="Q316" s="8"/>
      <c r="R316" s="3">
        <v>0</v>
      </c>
      <c r="S316" s="6"/>
      <c r="T316" s="6"/>
    </row>
    <row r="317" spans="1:20" x14ac:dyDescent="0.3">
      <c r="A317" s="6">
        <v>8</v>
      </c>
      <c r="B317" s="67" t="s">
        <v>132</v>
      </c>
      <c r="C317" s="3">
        <v>0</v>
      </c>
      <c r="D317" s="3">
        <v>0</v>
      </c>
      <c r="E317" s="3">
        <v>0</v>
      </c>
      <c r="F317" s="3">
        <v>0</v>
      </c>
      <c r="G317" s="3">
        <f t="shared" si="23"/>
        <v>0</v>
      </c>
      <c r="H317" s="3">
        <v>0</v>
      </c>
      <c r="I317" s="3"/>
      <c r="J317" s="3">
        <v>0</v>
      </c>
      <c r="K317" s="3">
        <f t="shared" si="22"/>
        <v>0</v>
      </c>
      <c r="L317" s="3">
        <v>0</v>
      </c>
      <c r="M317" s="3">
        <v>0</v>
      </c>
      <c r="N317" s="3">
        <v>0</v>
      </c>
      <c r="O317" s="3">
        <v>0</v>
      </c>
      <c r="P317" s="8" t="s">
        <v>65</v>
      </c>
      <c r="Q317" s="8"/>
      <c r="R317" s="3">
        <v>0</v>
      </c>
      <c r="S317" s="6"/>
      <c r="T317" s="6"/>
    </row>
    <row r="318" spans="1:20" x14ac:dyDescent="0.3">
      <c r="A318" s="6">
        <v>9</v>
      </c>
      <c r="B318" s="67" t="s">
        <v>342</v>
      </c>
      <c r="C318" s="3">
        <v>0</v>
      </c>
      <c r="D318" s="3">
        <v>0</v>
      </c>
      <c r="E318" s="3">
        <v>0</v>
      </c>
      <c r="F318" s="3">
        <v>0</v>
      </c>
      <c r="G318" s="3">
        <f t="shared" si="23"/>
        <v>0</v>
      </c>
      <c r="H318" s="3">
        <v>0</v>
      </c>
      <c r="I318" s="3">
        <v>0</v>
      </c>
      <c r="J318" s="3">
        <v>0</v>
      </c>
      <c r="K318" s="3">
        <f t="shared" si="22"/>
        <v>0</v>
      </c>
      <c r="L318" s="3">
        <v>0</v>
      </c>
      <c r="M318" s="3">
        <v>0</v>
      </c>
      <c r="N318" s="3">
        <v>0</v>
      </c>
      <c r="O318" s="3">
        <v>0</v>
      </c>
      <c r="P318" s="8" t="s">
        <v>65</v>
      </c>
      <c r="Q318" s="8"/>
      <c r="R318" s="5"/>
      <c r="S318" s="6"/>
      <c r="T318" s="6"/>
    </row>
    <row r="319" spans="1:20" x14ac:dyDescent="0.3">
      <c r="A319" s="6">
        <v>10</v>
      </c>
      <c r="B319" s="67" t="s">
        <v>127</v>
      </c>
      <c r="C319" s="3">
        <v>0</v>
      </c>
      <c r="D319" s="3">
        <v>0</v>
      </c>
      <c r="E319" s="3">
        <v>0</v>
      </c>
      <c r="F319" s="3">
        <v>0</v>
      </c>
      <c r="G319" s="3">
        <f t="shared" si="23"/>
        <v>0</v>
      </c>
      <c r="H319" s="3">
        <v>0</v>
      </c>
      <c r="I319" s="3">
        <v>0</v>
      </c>
      <c r="J319" s="3">
        <v>0</v>
      </c>
      <c r="K319" s="3">
        <f t="shared" si="22"/>
        <v>0</v>
      </c>
      <c r="L319" s="3">
        <v>0</v>
      </c>
      <c r="M319" s="3">
        <v>0</v>
      </c>
      <c r="N319" s="3">
        <v>0</v>
      </c>
      <c r="O319" s="3">
        <v>0</v>
      </c>
      <c r="P319" s="8" t="s">
        <v>65</v>
      </c>
      <c r="Q319" s="8"/>
      <c r="R319" s="3">
        <v>0</v>
      </c>
      <c r="S319" s="6"/>
      <c r="T319" s="6"/>
    </row>
    <row r="320" spans="1:20" x14ac:dyDescent="0.3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3">
        <v>0</v>
      </c>
      <c r="M320" s="3">
        <v>0</v>
      </c>
      <c r="N320" s="3">
        <v>0</v>
      </c>
      <c r="O320" s="3">
        <v>0</v>
      </c>
      <c r="P320" s="6"/>
      <c r="Q320" s="6"/>
      <c r="R320" s="6"/>
      <c r="S320" s="6"/>
      <c r="T320" s="6"/>
    </row>
    <row r="321" spans="1:20" x14ac:dyDescent="0.3">
      <c r="A321" s="6"/>
      <c r="B321" s="41" t="s">
        <v>3</v>
      </c>
      <c r="C321" s="3">
        <f>SUM(C311:C320)</f>
        <v>0</v>
      </c>
      <c r="D321" s="3">
        <f>SUM(D311:D320)</f>
        <v>0</v>
      </c>
      <c r="E321" s="3">
        <f>SUM(E311:E320)</f>
        <v>0</v>
      </c>
      <c r="F321" s="3">
        <f>SUM(F311:F320)</f>
        <v>0</v>
      </c>
      <c r="G321" s="3">
        <f>SUM(G311:G320)</f>
        <v>0</v>
      </c>
      <c r="H321" s="3">
        <f>SUM(H314:H320)</f>
        <v>0</v>
      </c>
      <c r="I321" s="3">
        <f>SUM(I314:I320)</f>
        <v>0</v>
      </c>
      <c r="J321" s="3">
        <f>SUM(J314:J320)</f>
        <v>0</v>
      </c>
      <c r="K321" s="3">
        <f>SUM(K314:K320)</f>
        <v>0</v>
      </c>
      <c r="L321" s="3">
        <v>0</v>
      </c>
      <c r="M321" s="3">
        <v>0</v>
      </c>
      <c r="N321" s="3">
        <v>0</v>
      </c>
      <c r="O321" s="3">
        <v>0</v>
      </c>
      <c r="P321" s="8" t="s">
        <v>65</v>
      </c>
      <c r="Q321" s="8"/>
      <c r="R321" s="3">
        <v>0</v>
      </c>
      <c r="S321" s="47"/>
      <c r="T321" s="6"/>
    </row>
    <row r="323" spans="1:20" x14ac:dyDescent="0.3">
      <c r="A323" s="16" t="s">
        <v>46</v>
      </c>
      <c r="O323" s="419" t="str">
        <f>O282</f>
        <v>Curup Timur, 31 Desember 2023</v>
      </c>
      <c r="P323" s="419"/>
      <c r="Q323" s="419"/>
      <c r="R323" s="419"/>
      <c r="S323" s="419"/>
      <c r="T323" s="419"/>
    </row>
    <row r="324" spans="1:20" x14ac:dyDescent="0.3">
      <c r="O324" s="419" t="s">
        <v>2</v>
      </c>
      <c r="P324" s="419"/>
      <c r="Q324" s="419"/>
      <c r="R324" s="419"/>
      <c r="S324" s="419"/>
      <c r="T324" s="419"/>
    </row>
    <row r="327" spans="1:20" x14ac:dyDescent="0.3">
      <c r="O327" s="428" t="str">
        <f>O286</f>
        <v>RENY SUSANTY, SP</v>
      </c>
      <c r="P327" s="428"/>
      <c r="Q327" s="428"/>
      <c r="R327" s="428"/>
      <c r="S327" s="428"/>
      <c r="T327" s="428"/>
    </row>
    <row r="328" spans="1:20" x14ac:dyDescent="0.3">
      <c r="O328" s="419" t="s">
        <v>309</v>
      </c>
      <c r="P328" s="419"/>
      <c r="Q328" s="419"/>
      <c r="R328" s="419"/>
      <c r="S328" s="419"/>
      <c r="T328" s="419"/>
    </row>
  </sheetData>
  <mergeCells count="176">
    <mergeCell ref="O198:T198"/>
    <mergeCell ref="O158:T158"/>
    <mergeCell ref="O116:T116"/>
    <mergeCell ref="O74:T74"/>
    <mergeCell ref="O159:T159"/>
    <mergeCell ref="O162:T162"/>
    <mergeCell ref="A254:T254"/>
    <mergeCell ref="A255:T255"/>
    <mergeCell ref="A262:A267"/>
    <mergeCell ref="D263:G263"/>
    <mergeCell ref="L181:M181"/>
    <mergeCell ref="O202:T202"/>
    <mergeCell ref="O203:T203"/>
    <mergeCell ref="O242:T242"/>
    <mergeCell ref="O245:T245"/>
    <mergeCell ref="N264:O264"/>
    <mergeCell ref="O163:T163"/>
    <mergeCell ref="O199:T199"/>
    <mergeCell ref="O286:T286"/>
    <mergeCell ref="O287:T287"/>
    <mergeCell ref="B262:B267"/>
    <mergeCell ref="L265:M265"/>
    <mergeCell ref="N265:O265"/>
    <mergeCell ref="D262:K262"/>
    <mergeCell ref="L262:M262"/>
    <mergeCell ref="N262:O262"/>
    <mergeCell ref="O283:T283"/>
    <mergeCell ref="H263:K263"/>
    <mergeCell ref="L263:M263"/>
    <mergeCell ref="N263:O263"/>
    <mergeCell ref="T262:T267"/>
    <mergeCell ref="R263:S263"/>
    <mergeCell ref="R262:S262"/>
    <mergeCell ref="O282:T282"/>
    <mergeCell ref="L264:M264"/>
    <mergeCell ref="H222:K222"/>
    <mergeCell ref="L222:M222"/>
    <mergeCell ref="N222:O222"/>
    <mergeCell ref="R222:S222"/>
    <mergeCell ref="L223:M223"/>
    <mergeCell ref="N223:O223"/>
    <mergeCell ref="A213:T213"/>
    <mergeCell ref="A214:T214"/>
    <mergeCell ref="A221:A226"/>
    <mergeCell ref="B221:B226"/>
    <mergeCell ref="D221:K221"/>
    <mergeCell ref="L221:M221"/>
    <mergeCell ref="N221:O221"/>
    <mergeCell ref="R221:S221"/>
    <mergeCell ref="T221:T226"/>
    <mergeCell ref="D222:G222"/>
    <mergeCell ref="L224:M224"/>
    <mergeCell ref="N224:O224"/>
    <mergeCell ref="O246:T246"/>
    <mergeCell ref="O241:T241"/>
    <mergeCell ref="N180:O180"/>
    <mergeCell ref="D139:G139"/>
    <mergeCell ref="H139:K139"/>
    <mergeCell ref="L139:M139"/>
    <mergeCell ref="N139:O139"/>
    <mergeCell ref="L178:M178"/>
    <mergeCell ref="N178:O178"/>
    <mergeCell ref="R178:S178"/>
    <mergeCell ref="T178:T183"/>
    <mergeCell ref="D179:G179"/>
    <mergeCell ref="H179:K179"/>
    <mergeCell ref="L179:M179"/>
    <mergeCell ref="N179:O179"/>
    <mergeCell ref="R179:S179"/>
    <mergeCell ref="L180:M180"/>
    <mergeCell ref="A170:T170"/>
    <mergeCell ref="A171:T171"/>
    <mergeCell ref="A178:A183"/>
    <mergeCell ref="B178:B183"/>
    <mergeCell ref="N181:O181"/>
    <mergeCell ref="D178:K178"/>
    <mergeCell ref="N141:O141"/>
    <mergeCell ref="T138:T143"/>
    <mergeCell ref="R139:S139"/>
    <mergeCell ref="L140:M140"/>
    <mergeCell ref="N140:O140"/>
    <mergeCell ref="L141:M141"/>
    <mergeCell ref="A138:A143"/>
    <mergeCell ref="B138:B143"/>
    <mergeCell ref="D138:K138"/>
    <mergeCell ref="L138:M138"/>
    <mergeCell ref="N138:O138"/>
    <mergeCell ref="R138:S138"/>
    <mergeCell ref="A130:T130"/>
    <mergeCell ref="A131:T131"/>
    <mergeCell ref="L98:M98"/>
    <mergeCell ref="N98:O98"/>
    <mergeCell ref="H97:K97"/>
    <mergeCell ref="O120:T120"/>
    <mergeCell ref="N97:O97"/>
    <mergeCell ref="D96:K96"/>
    <mergeCell ref="O121:T121"/>
    <mergeCell ref="O117:T117"/>
    <mergeCell ref="B96:B101"/>
    <mergeCell ref="L99:M99"/>
    <mergeCell ref="N96:O96"/>
    <mergeCell ref="O75:T75"/>
    <mergeCell ref="N56:O56"/>
    <mergeCell ref="R55:S55"/>
    <mergeCell ref="L54:M54"/>
    <mergeCell ref="T96:T101"/>
    <mergeCell ref="N54:O54"/>
    <mergeCell ref="L96:M96"/>
    <mergeCell ref="R97:S97"/>
    <mergeCell ref="L56:M56"/>
    <mergeCell ref="L57:M57"/>
    <mergeCell ref="R96:S96"/>
    <mergeCell ref="A89:T89"/>
    <mergeCell ref="A96:A101"/>
    <mergeCell ref="N99:O99"/>
    <mergeCell ref="L97:M97"/>
    <mergeCell ref="O79:T79"/>
    <mergeCell ref="A88:T88"/>
    <mergeCell ref="D97:G97"/>
    <mergeCell ref="L12:M12"/>
    <mergeCell ref="N12:O12"/>
    <mergeCell ref="L11:M11"/>
    <mergeCell ref="R54:S54"/>
    <mergeCell ref="N55:O55"/>
    <mergeCell ref="A3:T3"/>
    <mergeCell ref="A4:T4"/>
    <mergeCell ref="A10:A15"/>
    <mergeCell ref="B10:B15"/>
    <mergeCell ref="D10:K10"/>
    <mergeCell ref="L10:M10"/>
    <mergeCell ref="N10:O10"/>
    <mergeCell ref="H11:K11"/>
    <mergeCell ref="T10:T15"/>
    <mergeCell ref="N11:O11"/>
    <mergeCell ref="R10:S10"/>
    <mergeCell ref="D11:G11"/>
    <mergeCell ref="L13:M13"/>
    <mergeCell ref="N13:O13"/>
    <mergeCell ref="R11:S11"/>
    <mergeCell ref="O40:S40"/>
    <mergeCell ref="O41:S41"/>
    <mergeCell ref="O36:S36"/>
    <mergeCell ref="O37:S37"/>
    <mergeCell ref="O78:T78"/>
    <mergeCell ref="A46:T46"/>
    <mergeCell ref="A47:T47"/>
    <mergeCell ref="A54:A59"/>
    <mergeCell ref="B54:B59"/>
    <mergeCell ref="D54:K54"/>
    <mergeCell ref="T54:T59"/>
    <mergeCell ref="D55:G55"/>
    <mergeCell ref="H55:K55"/>
    <mergeCell ref="L55:M55"/>
    <mergeCell ref="N57:O57"/>
    <mergeCell ref="O323:T323"/>
    <mergeCell ref="O324:T324"/>
    <mergeCell ref="O327:T327"/>
    <mergeCell ref="O328:T328"/>
    <mergeCell ref="A295:T295"/>
    <mergeCell ref="A296:T296"/>
    <mergeCell ref="A303:A308"/>
    <mergeCell ref="B303:B308"/>
    <mergeCell ref="D303:K303"/>
    <mergeCell ref="L303:M303"/>
    <mergeCell ref="N303:O303"/>
    <mergeCell ref="R303:S303"/>
    <mergeCell ref="T303:T308"/>
    <mergeCell ref="D304:G304"/>
    <mergeCell ref="H304:K304"/>
    <mergeCell ref="L304:M304"/>
    <mergeCell ref="N304:O304"/>
    <mergeCell ref="R304:S304"/>
    <mergeCell ref="L305:M305"/>
    <mergeCell ref="N305:O305"/>
    <mergeCell ref="L306:M306"/>
    <mergeCell ref="N306:O306"/>
  </mergeCells>
  <pageMargins left="0.48" right="0.45" top="0.5" bottom="0.5" header="0.3" footer="0.3"/>
  <pageSetup paperSize="5" scale="80" orientation="landscape" horizontalDpi="4294967293" verticalDpi="4294967293" r:id="rId1"/>
  <rowBreaks count="7" manualBreakCount="7">
    <brk id="43" max="18" man="1"/>
    <brk id="85" max="18" man="1"/>
    <brk id="127" max="18" man="1"/>
    <brk id="168" max="18" man="1"/>
    <brk id="210" max="18" man="1"/>
    <brk id="251" max="18" man="1"/>
    <brk id="292" max="19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U245"/>
  <sheetViews>
    <sheetView view="pageBreakPreview" topLeftCell="A212" zoomScale="80" zoomScaleNormal="100" zoomScaleSheetLayoutView="80" workbookViewId="0">
      <selection activeCell="A212" sqref="A212:T212"/>
    </sheetView>
  </sheetViews>
  <sheetFormatPr defaultColWidth="9.140625" defaultRowHeight="16.5" x14ac:dyDescent="0.3"/>
  <cols>
    <col min="1" max="1" width="3.85546875" style="16" customWidth="1"/>
    <col min="2" max="2" width="19.7109375" style="16" customWidth="1"/>
    <col min="3" max="3" width="9.7109375" style="16" bestFit="1" customWidth="1"/>
    <col min="4" max="4" width="6.5703125" style="16" customWidth="1"/>
    <col min="5" max="5" width="7.28515625" style="16" customWidth="1"/>
    <col min="6" max="6" width="7" style="16" customWidth="1"/>
    <col min="7" max="7" width="9.7109375" style="16" bestFit="1" customWidth="1"/>
    <col min="8" max="8" width="9.42578125" style="16" bestFit="1" customWidth="1"/>
    <col min="9" max="9" width="9.5703125" style="16" bestFit="1" customWidth="1"/>
    <col min="10" max="10" width="7.42578125" style="16" customWidth="1"/>
    <col min="11" max="11" width="9.7109375" style="16" bestFit="1" customWidth="1"/>
    <col min="12" max="12" width="13.42578125" style="16" customWidth="1"/>
    <col min="13" max="13" width="10.5703125" style="16" bestFit="1" customWidth="1"/>
    <col min="14" max="14" width="14.42578125" style="16" bestFit="1" customWidth="1"/>
    <col min="15" max="15" width="9.5703125" style="16" customWidth="1"/>
    <col min="16" max="17" width="12" style="16" customWidth="1"/>
    <col min="18" max="18" width="8.42578125" style="16" customWidth="1"/>
    <col min="19" max="19" width="5.85546875" style="16" customWidth="1"/>
    <col min="20" max="20" width="6.28515625" style="16" customWidth="1"/>
    <col min="21" max="16384" width="9.140625" style="16"/>
  </cols>
  <sheetData>
    <row r="1" spans="1:20" x14ac:dyDescent="0.3">
      <c r="A1" s="16" t="s">
        <v>94</v>
      </c>
    </row>
    <row r="2" spans="1:20" x14ac:dyDescent="0.3">
      <c r="L2" s="17"/>
    </row>
    <row r="3" spans="1:20" x14ac:dyDescent="0.3">
      <c r="A3" s="441" t="s">
        <v>95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460"/>
      <c r="S3" s="460"/>
      <c r="T3" s="447"/>
    </row>
    <row r="4" spans="1:20" x14ac:dyDescent="0.3">
      <c r="A4" s="444" t="s">
        <v>4</v>
      </c>
      <c r="B4" s="461"/>
      <c r="C4" s="461"/>
      <c r="D4" s="461"/>
      <c r="E4" s="461"/>
      <c r="F4" s="461"/>
      <c r="G4" s="461"/>
      <c r="H4" s="461"/>
      <c r="I4" s="461"/>
      <c r="J4" s="461"/>
      <c r="K4" s="461"/>
      <c r="L4" s="461"/>
      <c r="M4" s="461"/>
      <c r="N4" s="461"/>
      <c r="O4" s="461"/>
      <c r="P4" s="461"/>
      <c r="Q4" s="461"/>
      <c r="R4" s="461"/>
      <c r="S4" s="461"/>
      <c r="T4" s="445"/>
    </row>
    <row r="5" spans="1:20" x14ac:dyDescent="0.3">
      <c r="N5" s="18"/>
    </row>
    <row r="6" spans="1:20" x14ac:dyDescent="0.3">
      <c r="A6" s="19" t="s">
        <v>9</v>
      </c>
      <c r="B6" s="19"/>
      <c r="C6" s="19" t="s">
        <v>144</v>
      </c>
      <c r="D6" s="19"/>
      <c r="L6" s="20"/>
      <c r="N6" s="20"/>
      <c r="Q6" s="16" t="s">
        <v>42</v>
      </c>
      <c r="S6" s="16" t="s">
        <v>449</v>
      </c>
    </row>
    <row r="7" spans="1:20" x14ac:dyDescent="0.3">
      <c r="A7" s="16" t="s">
        <v>6</v>
      </c>
      <c r="C7" s="16" t="s">
        <v>99</v>
      </c>
      <c r="L7" s="20"/>
      <c r="Q7" s="16" t="s">
        <v>43</v>
      </c>
      <c r="S7" s="16" t="s">
        <v>45</v>
      </c>
    </row>
    <row r="8" spans="1:20" x14ac:dyDescent="0.3">
      <c r="A8" s="16" t="s">
        <v>7</v>
      </c>
      <c r="C8" s="16" t="s">
        <v>41</v>
      </c>
      <c r="Q8" s="16" t="s">
        <v>44</v>
      </c>
      <c r="S8" s="16" t="s">
        <v>455</v>
      </c>
    </row>
    <row r="10" spans="1:20" x14ac:dyDescent="0.3">
      <c r="A10" s="424" t="s">
        <v>8</v>
      </c>
      <c r="B10" s="424" t="s">
        <v>90</v>
      </c>
      <c r="C10" s="22" t="s">
        <v>10</v>
      </c>
      <c r="D10" s="433" t="s">
        <v>15</v>
      </c>
      <c r="E10" s="422"/>
      <c r="F10" s="422"/>
      <c r="G10" s="422"/>
      <c r="H10" s="422"/>
      <c r="I10" s="422"/>
      <c r="J10" s="422"/>
      <c r="K10" s="423"/>
      <c r="L10" s="431" t="s">
        <v>28</v>
      </c>
      <c r="M10" s="432"/>
      <c r="N10" s="431" t="s">
        <v>28</v>
      </c>
      <c r="O10" s="432"/>
      <c r="P10" s="23"/>
      <c r="Q10" s="387"/>
      <c r="R10" s="421" t="s">
        <v>35</v>
      </c>
      <c r="S10" s="427"/>
      <c r="T10" s="424" t="s">
        <v>39</v>
      </c>
    </row>
    <row r="11" spans="1:20" x14ac:dyDescent="0.3">
      <c r="A11" s="425"/>
      <c r="B11" s="425"/>
      <c r="C11" s="24" t="s">
        <v>11</v>
      </c>
      <c r="D11" s="421" t="s">
        <v>16</v>
      </c>
      <c r="E11" s="422"/>
      <c r="F11" s="422"/>
      <c r="G11" s="423"/>
      <c r="H11" s="433" t="s">
        <v>23</v>
      </c>
      <c r="I11" s="422"/>
      <c r="J11" s="422"/>
      <c r="K11" s="423"/>
      <c r="L11" s="434" t="s">
        <v>29</v>
      </c>
      <c r="M11" s="435"/>
      <c r="N11" s="434" t="s">
        <v>29</v>
      </c>
      <c r="O11" s="435"/>
      <c r="P11" s="25"/>
      <c r="Q11" s="26" t="s">
        <v>416</v>
      </c>
      <c r="R11" s="429" t="s">
        <v>36</v>
      </c>
      <c r="S11" s="430"/>
      <c r="T11" s="425"/>
    </row>
    <row r="12" spans="1:20" x14ac:dyDescent="0.3">
      <c r="A12" s="425"/>
      <c r="B12" s="425"/>
      <c r="C12" s="26" t="s">
        <v>12</v>
      </c>
      <c r="D12" s="23"/>
      <c r="E12" s="27"/>
      <c r="F12" s="23"/>
      <c r="G12" s="23"/>
      <c r="H12" s="23"/>
      <c r="I12" s="23"/>
      <c r="J12" s="23"/>
      <c r="K12" s="23"/>
      <c r="L12" s="421" t="s">
        <v>30</v>
      </c>
      <c r="M12" s="427"/>
      <c r="N12" s="421" t="s">
        <v>30</v>
      </c>
      <c r="O12" s="427"/>
      <c r="P12" s="24" t="s">
        <v>34</v>
      </c>
      <c r="Q12" s="24" t="s">
        <v>417</v>
      </c>
      <c r="R12" s="22"/>
      <c r="S12" s="22"/>
      <c r="T12" s="425"/>
    </row>
    <row r="13" spans="1:20" x14ac:dyDescent="0.3">
      <c r="A13" s="425"/>
      <c r="B13" s="425"/>
      <c r="C13" s="26" t="s">
        <v>13</v>
      </c>
      <c r="D13" s="24" t="s">
        <v>17</v>
      </c>
      <c r="E13" s="28" t="s">
        <v>17</v>
      </c>
      <c r="F13" s="24" t="s">
        <v>20</v>
      </c>
      <c r="G13" s="24" t="s">
        <v>22</v>
      </c>
      <c r="H13" s="24" t="s">
        <v>24</v>
      </c>
      <c r="I13" s="24" t="s">
        <v>25</v>
      </c>
      <c r="J13" s="24" t="s">
        <v>26</v>
      </c>
      <c r="K13" s="24" t="s">
        <v>22</v>
      </c>
      <c r="L13" s="429" t="s">
        <v>14</v>
      </c>
      <c r="M13" s="430"/>
      <c r="N13" s="429" t="s">
        <v>33</v>
      </c>
      <c r="O13" s="430"/>
      <c r="P13" s="24" t="s">
        <v>28</v>
      </c>
      <c r="Q13" s="24" t="s">
        <v>418</v>
      </c>
      <c r="R13" s="24" t="s">
        <v>37</v>
      </c>
      <c r="S13" s="24" t="s">
        <v>38</v>
      </c>
      <c r="T13" s="425"/>
    </row>
    <row r="14" spans="1:20" x14ac:dyDescent="0.3">
      <c r="A14" s="425"/>
      <c r="B14" s="425"/>
      <c r="C14" s="26" t="s">
        <v>14</v>
      </c>
      <c r="D14" s="24" t="s">
        <v>18</v>
      </c>
      <c r="E14" s="28" t="s">
        <v>19</v>
      </c>
      <c r="F14" s="24" t="s">
        <v>21</v>
      </c>
      <c r="G14" s="24"/>
      <c r="H14" s="24"/>
      <c r="I14" s="24"/>
      <c r="J14" s="24" t="s">
        <v>27</v>
      </c>
      <c r="K14" s="24"/>
      <c r="L14" s="22" t="s">
        <v>22</v>
      </c>
      <c r="M14" s="22" t="s">
        <v>31</v>
      </c>
      <c r="N14" s="22" t="s">
        <v>22</v>
      </c>
      <c r="O14" s="22" t="s">
        <v>31</v>
      </c>
      <c r="P14" s="25"/>
      <c r="Q14" s="25"/>
      <c r="R14" s="25"/>
      <c r="S14" s="25"/>
      <c r="T14" s="425"/>
    </row>
    <row r="15" spans="1:20" x14ac:dyDescent="0.3">
      <c r="A15" s="426"/>
      <c r="B15" s="426"/>
      <c r="C15" s="29"/>
      <c r="D15" s="30"/>
      <c r="E15" s="31"/>
      <c r="F15" s="30"/>
      <c r="G15" s="30"/>
      <c r="H15" s="30"/>
      <c r="I15" s="30"/>
      <c r="J15" s="30"/>
      <c r="K15" s="30"/>
      <c r="L15" s="32" t="s">
        <v>29</v>
      </c>
      <c r="M15" s="33" t="s">
        <v>32</v>
      </c>
      <c r="N15" s="32" t="s">
        <v>29</v>
      </c>
      <c r="O15" s="33" t="s">
        <v>32</v>
      </c>
      <c r="P15" s="30"/>
      <c r="Q15" s="30"/>
      <c r="R15" s="30"/>
      <c r="S15" s="30"/>
      <c r="T15" s="426"/>
    </row>
    <row r="16" spans="1:20" x14ac:dyDescent="0.3">
      <c r="A16" s="8">
        <v>1</v>
      </c>
      <c r="B16" s="8">
        <v>2</v>
      </c>
      <c r="C16" s="8">
        <v>3</v>
      </c>
      <c r="D16" s="8">
        <v>4</v>
      </c>
      <c r="E16" s="8">
        <v>5</v>
      </c>
      <c r="F16" s="8">
        <v>6</v>
      </c>
      <c r="G16" s="8" t="s">
        <v>0</v>
      </c>
      <c r="H16" s="8">
        <v>8</v>
      </c>
      <c r="I16" s="8">
        <v>9</v>
      </c>
      <c r="J16" s="8">
        <v>10</v>
      </c>
      <c r="K16" s="8" t="s">
        <v>1</v>
      </c>
      <c r="L16" s="8">
        <v>12</v>
      </c>
      <c r="M16" s="8">
        <v>13</v>
      </c>
      <c r="N16" s="8">
        <v>14</v>
      </c>
      <c r="O16" s="8">
        <v>15</v>
      </c>
      <c r="P16" s="8">
        <v>16</v>
      </c>
      <c r="Q16" s="8"/>
      <c r="R16" s="8">
        <v>17</v>
      </c>
      <c r="S16" s="8">
        <v>18</v>
      </c>
      <c r="T16" s="8">
        <v>19</v>
      </c>
    </row>
    <row r="17" spans="1:20" x14ac:dyDescent="0.3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7"/>
      <c r="P17" s="6"/>
      <c r="Q17" s="6"/>
      <c r="R17" s="6"/>
      <c r="S17" s="6"/>
      <c r="T17" s="6"/>
    </row>
    <row r="18" spans="1:20" x14ac:dyDescent="0.3">
      <c r="A18" s="6">
        <v>1</v>
      </c>
      <c r="B18" s="6" t="s">
        <v>47</v>
      </c>
      <c r="C18" s="3">
        <v>0</v>
      </c>
      <c r="D18" s="3">
        <v>0</v>
      </c>
      <c r="E18" s="3">
        <v>0</v>
      </c>
      <c r="F18" s="3">
        <v>0</v>
      </c>
      <c r="G18" s="3">
        <v>0</v>
      </c>
      <c r="H18" s="3">
        <v>0</v>
      </c>
      <c r="I18" s="3">
        <v>0</v>
      </c>
      <c r="J18" s="3">
        <v>0</v>
      </c>
      <c r="K18" s="3">
        <v>0</v>
      </c>
      <c r="L18" s="3">
        <v>0</v>
      </c>
      <c r="M18" s="3">
        <v>0</v>
      </c>
      <c r="N18" s="3">
        <v>0</v>
      </c>
      <c r="O18" s="3">
        <v>0</v>
      </c>
      <c r="P18" s="8" t="s">
        <v>63</v>
      </c>
      <c r="Q18" s="8"/>
      <c r="R18" s="3">
        <v>0</v>
      </c>
      <c r="S18" s="62"/>
      <c r="T18" s="6"/>
    </row>
    <row r="19" spans="1:20" x14ac:dyDescent="0.3">
      <c r="A19" s="6">
        <v>2</v>
      </c>
      <c r="B19" s="6" t="s">
        <v>48</v>
      </c>
      <c r="C19" s="3">
        <v>0</v>
      </c>
      <c r="D19" s="3">
        <v>0</v>
      </c>
      <c r="E19" s="3">
        <v>0</v>
      </c>
      <c r="F19" s="3">
        <v>0</v>
      </c>
      <c r="G19" s="3">
        <v>0</v>
      </c>
      <c r="H19" s="3">
        <v>0</v>
      </c>
      <c r="I19" s="3">
        <v>0</v>
      </c>
      <c r="J19" s="3">
        <v>0</v>
      </c>
      <c r="K19" s="3">
        <v>0</v>
      </c>
      <c r="L19" s="3">
        <v>0</v>
      </c>
      <c r="M19" s="3">
        <v>0</v>
      </c>
      <c r="N19" s="3">
        <v>0</v>
      </c>
      <c r="O19" s="3">
        <v>0</v>
      </c>
      <c r="P19" s="8" t="s">
        <v>64</v>
      </c>
      <c r="Q19" s="8"/>
      <c r="R19" s="3">
        <v>0</v>
      </c>
      <c r="S19" s="62"/>
      <c r="T19" s="6"/>
    </row>
    <row r="20" spans="1:20" x14ac:dyDescent="0.3">
      <c r="A20" s="6">
        <v>3</v>
      </c>
      <c r="B20" s="6" t="s">
        <v>49</v>
      </c>
      <c r="C20" s="13">
        <f>C73</f>
        <v>178</v>
      </c>
      <c r="D20" s="3">
        <v>0</v>
      </c>
      <c r="E20" s="3">
        <v>0</v>
      </c>
      <c r="F20" s="3">
        <v>0</v>
      </c>
      <c r="G20" s="13">
        <f>G73</f>
        <v>178</v>
      </c>
      <c r="H20" s="13">
        <f>H73</f>
        <v>0</v>
      </c>
      <c r="I20" s="13">
        <f t="shared" ref="I20:O20" si="0">I73</f>
        <v>175</v>
      </c>
      <c r="J20" s="13">
        <f t="shared" si="0"/>
        <v>3</v>
      </c>
      <c r="K20" s="13">
        <f t="shared" si="0"/>
        <v>178</v>
      </c>
      <c r="L20" s="7">
        <f t="shared" si="0"/>
        <v>139250</v>
      </c>
      <c r="M20" s="63">
        <f t="shared" si="0"/>
        <v>793.33333333333337</v>
      </c>
      <c r="N20" s="7">
        <f t="shared" si="0"/>
        <v>116750</v>
      </c>
      <c r="O20" s="7">
        <f t="shared" si="0"/>
        <v>666.66666666666663</v>
      </c>
      <c r="P20" s="8" t="s">
        <v>65</v>
      </c>
      <c r="Q20" s="8">
        <f>Q73</f>
        <v>40000</v>
      </c>
      <c r="R20" s="63">
        <f>R73</f>
        <v>87</v>
      </c>
      <c r="S20" s="62"/>
      <c r="T20" s="6"/>
    </row>
    <row r="21" spans="1:20" x14ac:dyDescent="0.3">
      <c r="A21" s="6">
        <v>4</v>
      </c>
      <c r="B21" s="6" t="s">
        <v>50</v>
      </c>
      <c r="C21" s="3">
        <v>0</v>
      </c>
      <c r="D21" s="3">
        <v>0</v>
      </c>
      <c r="E21" s="3">
        <v>0</v>
      </c>
      <c r="F21" s="3">
        <v>0</v>
      </c>
      <c r="G21" s="3">
        <v>0</v>
      </c>
      <c r="H21" s="3">
        <v>0</v>
      </c>
      <c r="I21" s="3">
        <v>0</v>
      </c>
      <c r="J21" s="3">
        <v>0</v>
      </c>
      <c r="K21" s="3">
        <v>0</v>
      </c>
      <c r="L21" s="3">
        <v>0</v>
      </c>
      <c r="M21" s="3">
        <v>0</v>
      </c>
      <c r="N21" s="3">
        <v>0</v>
      </c>
      <c r="O21" s="3">
        <v>0</v>
      </c>
      <c r="P21" s="8" t="s">
        <v>65</v>
      </c>
      <c r="Q21" s="8"/>
      <c r="R21" s="3">
        <v>0</v>
      </c>
      <c r="S21" s="62"/>
      <c r="T21" s="6"/>
    </row>
    <row r="22" spans="1:20" s="74" customFormat="1" x14ac:dyDescent="0.3">
      <c r="A22" s="66">
        <v>5</v>
      </c>
      <c r="B22" s="66" t="s">
        <v>51</v>
      </c>
      <c r="C22" s="68">
        <v>0</v>
      </c>
      <c r="D22" s="68">
        <v>0</v>
      </c>
      <c r="E22" s="68">
        <v>0</v>
      </c>
      <c r="F22" s="68">
        <v>0</v>
      </c>
      <c r="G22" s="68">
        <v>0</v>
      </c>
      <c r="H22" s="68">
        <v>0</v>
      </c>
      <c r="I22" s="68">
        <v>0</v>
      </c>
      <c r="J22" s="68">
        <v>0</v>
      </c>
      <c r="K22" s="68">
        <v>0</v>
      </c>
      <c r="L22" s="68">
        <v>0</v>
      </c>
      <c r="M22" s="68">
        <v>0</v>
      </c>
      <c r="N22" s="68">
        <v>0</v>
      </c>
      <c r="O22" s="68">
        <v>0</v>
      </c>
      <c r="P22" s="72" t="s">
        <v>66</v>
      </c>
      <c r="Q22" s="72"/>
      <c r="R22" s="68">
        <v>0</v>
      </c>
      <c r="S22" s="73"/>
      <c r="T22" s="66"/>
    </row>
    <row r="23" spans="1:20" x14ac:dyDescent="0.3">
      <c r="A23" s="6">
        <v>6</v>
      </c>
      <c r="B23" s="6" t="s">
        <v>52</v>
      </c>
      <c r="C23" s="13">
        <f>C115</f>
        <v>5</v>
      </c>
      <c r="D23" s="3">
        <v>0</v>
      </c>
      <c r="E23" s="3">
        <v>0</v>
      </c>
      <c r="F23" s="3">
        <v>0</v>
      </c>
      <c r="G23" s="13">
        <f t="shared" ref="G23:O23" si="1">G115</f>
        <v>5</v>
      </c>
      <c r="H23" s="37">
        <f t="shared" si="1"/>
        <v>1.72</v>
      </c>
      <c r="I23" s="37">
        <f t="shared" si="1"/>
        <v>3.28</v>
      </c>
      <c r="J23" s="37">
        <f t="shared" si="1"/>
        <v>0</v>
      </c>
      <c r="K23" s="13">
        <f t="shared" si="1"/>
        <v>5</v>
      </c>
      <c r="L23" s="7">
        <f t="shared" si="1"/>
        <v>3280</v>
      </c>
      <c r="M23" s="13">
        <f t="shared" si="1"/>
        <v>1000</v>
      </c>
      <c r="N23" s="7">
        <f t="shared" si="1"/>
        <v>3280</v>
      </c>
      <c r="O23" s="7">
        <f t="shared" si="1"/>
        <v>1000</v>
      </c>
      <c r="P23" s="8" t="s">
        <v>67</v>
      </c>
      <c r="Q23" s="8">
        <f>Q115</f>
        <v>4000</v>
      </c>
      <c r="R23" s="63">
        <f>R115</f>
        <v>24</v>
      </c>
      <c r="S23" s="62"/>
      <c r="T23" s="6"/>
    </row>
    <row r="24" spans="1:20" x14ac:dyDescent="0.3">
      <c r="A24" s="6">
        <v>7</v>
      </c>
      <c r="B24" s="6" t="s">
        <v>53</v>
      </c>
      <c r="C24" s="37">
        <f>C155</f>
        <v>9.2000000000000011</v>
      </c>
      <c r="D24" s="3">
        <v>0</v>
      </c>
      <c r="E24" s="38">
        <f>E155</f>
        <v>0</v>
      </c>
      <c r="F24" s="38">
        <f>F155</f>
        <v>0</v>
      </c>
      <c r="G24" s="38">
        <f>G155</f>
        <v>9.2000000000000011</v>
      </c>
      <c r="H24" s="38">
        <f>H155</f>
        <v>4.2</v>
      </c>
      <c r="I24" s="13">
        <f t="shared" ref="I24:O24" si="2">I155</f>
        <v>3</v>
      </c>
      <c r="J24" s="13">
        <f t="shared" si="2"/>
        <v>2</v>
      </c>
      <c r="K24" s="37">
        <f t="shared" si="2"/>
        <v>9.2000000000000011</v>
      </c>
      <c r="L24" s="7">
        <f t="shared" si="2"/>
        <v>2100</v>
      </c>
      <c r="M24" s="13">
        <f t="shared" si="2"/>
        <v>700</v>
      </c>
      <c r="N24" s="7">
        <f t="shared" si="2"/>
        <v>1650</v>
      </c>
      <c r="O24" s="7">
        <f t="shared" si="2"/>
        <v>550</v>
      </c>
      <c r="P24" s="8" t="s">
        <v>68</v>
      </c>
      <c r="Q24" s="8">
        <f>Q155</f>
        <v>40000</v>
      </c>
      <c r="R24" s="63">
        <f>R155</f>
        <v>55</v>
      </c>
      <c r="S24" s="62"/>
      <c r="T24" s="6"/>
    </row>
    <row r="25" spans="1:20" x14ac:dyDescent="0.3">
      <c r="A25" s="6">
        <v>8</v>
      </c>
      <c r="B25" s="6" t="s">
        <v>54</v>
      </c>
      <c r="C25" s="3">
        <v>0</v>
      </c>
      <c r="D25" s="3">
        <v>0</v>
      </c>
      <c r="E25" s="3">
        <v>0</v>
      </c>
      <c r="F25" s="3">
        <v>0</v>
      </c>
      <c r="G25" s="13">
        <v>0</v>
      </c>
      <c r="H25" s="3">
        <v>0</v>
      </c>
      <c r="I25" s="3">
        <v>0</v>
      </c>
      <c r="J25" s="3">
        <v>0</v>
      </c>
      <c r="K25" s="3">
        <v>0</v>
      </c>
      <c r="L25" s="3">
        <v>0</v>
      </c>
      <c r="M25" s="3">
        <v>0</v>
      </c>
      <c r="N25" s="3">
        <v>0</v>
      </c>
      <c r="O25" s="3">
        <v>0</v>
      </c>
      <c r="P25" s="8" t="s">
        <v>69</v>
      </c>
      <c r="Q25" s="8"/>
      <c r="R25" s="3">
        <v>0</v>
      </c>
      <c r="S25" s="62"/>
      <c r="T25" s="6"/>
    </row>
    <row r="26" spans="1:20" x14ac:dyDescent="0.3">
      <c r="A26" s="6">
        <v>9</v>
      </c>
      <c r="B26" s="6" t="s">
        <v>55</v>
      </c>
      <c r="C26" s="39">
        <f>C195</f>
        <v>43.25</v>
      </c>
      <c r="D26" s="6">
        <f>D195</f>
        <v>0</v>
      </c>
      <c r="E26" s="39">
        <f>E195</f>
        <v>0</v>
      </c>
      <c r="F26" s="40">
        <f>F195</f>
        <v>0</v>
      </c>
      <c r="G26" s="37">
        <f t="shared" ref="G26:O26" si="3">G195</f>
        <v>43.25</v>
      </c>
      <c r="H26" s="39">
        <f t="shared" si="3"/>
        <v>14</v>
      </c>
      <c r="I26" s="39">
        <f t="shared" si="3"/>
        <v>27.25</v>
      </c>
      <c r="J26" s="40">
        <f t="shared" si="3"/>
        <v>2</v>
      </c>
      <c r="K26" s="39">
        <f t="shared" si="3"/>
        <v>43.25</v>
      </c>
      <c r="L26" s="7">
        <f t="shared" si="3"/>
        <v>83625</v>
      </c>
      <c r="M26" s="63">
        <f t="shared" si="3"/>
        <v>2850</v>
      </c>
      <c r="N26" s="75">
        <f t="shared" si="3"/>
        <v>83625</v>
      </c>
      <c r="O26" s="7">
        <f t="shared" si="3"/>
        <v>2850</v>
      </c>
      <c r="P26" s="8" t="s">
        <v>70</v>
      </c>
      <c r="Q26" s="8">
        <f>Q195</f>
        <v>17000</v>
      </c>
      <c r="R26" s="63">
        <f>R195</f>
        <v>63</v>
      </c>
      <c r="S26" s="62"/>
      <c r="T26" s="6"/>
    </row>
    <row r="27" spans="1:20" x14ac:dyDescent="0.3">
      <c r="A27" s="6">
        <v>10</v>
      </c>
      <c r="B27" s="6" t="s">
        <v>56</v>
      </c>
      <c r="C27" s="3">
        <v>0</v>
      </c>
      <c r="D27" s="3">
        <v>0</v>
      </c>
      <c r="E27" s="3">
        <v>0</v>
      </c>
      <c r="F27" s="3">
        <v>0</v>
      </c>
      <c r="G27" s="3">
        <v>0</v>
      </c>
      <c r="H27" s="3">
        <v>0</v>
      </c>
      <c r="I27" s="3">
        <v>0</v>
      </c>
      <c r="J27" s="3">
        <v>0</v>
      </c>
      <c r="K27" s="3">
        <v>0</v>
      </c>
      <c r="L27" s="3">
        <v>0</v>
      </c>
      <c r="M27" s="3">
        <v>0</v>
      </c>
      <c r="N27" s="3">
        <v>0</v>
      </c>
      <c r="O27" s="3">
        <v>0</v>
      </c>
      <c r="P27" s="8" t="s">
        <v>71</v>
      </c>
      <c r="Q27" s="8"/>
      <c r="R27" s="3">
        <v>0</v>
      </c>
      <c r="S27" s="62"/>
      <c r="T27" s="6"/>
    </row>
    <row r="28" spans="1:20" x14ac:dyDescent="0.3">
      <c r="A28" s="6">
        <v>11</v>
      </c>
      <c r="B28" s="6" t="s">
        <v>57</v>
      </c>
      <c r="C28" s="3">
        <v>0</v>
      </c>
      <c r="D28" s="3">
        <v>0</v>
      </c>
      <c r="E28" s="3">
        <v>0</v>
      </c>
      <c r="F28" s="3">
        <v>0</v>
      </c>
      <c r="G28" s="3">
        <v>0</v>
      </c>
      <c r="H28" s="3">
        <v>0</v>
      </c>
      <c r="I28" s="3">
        <v>0</v>
      </c>
      <c r="J28" s="3">
        <v>0</v>
      </c>
      <c r="K28" s="3">
        <v>0</v>
      </c>
      <c r="L28" s="3">
        <v>0</v>
      </c>
      <c r="M28" s="3">
        <v>0</v>
      </c>
      <c r="N28" s="3">
        <v>0</v>
      </c>
      <c r="O28" s="3">
        <v>0</v>
      </c>
      <c r="P28" s="8" t="s">
        <v>66</v>
      </c>
      <c r="Q28" s="8"/>
      <c r="R28" s="3">
        <v>0</v>
      </c>
      <c r="S28" s="62"/>
      <c r="T28" s="6"/>
    </row>
    <row r="29" spans="1:20" x14ac:dyDescent="0.3">
      <c r="A29" s="6">
        <v>12</v>
      </c>
      <c r="B29" s="6" t="s">
        <v>58</v>
      </c>
      <c r="C29" s="3">
        <v>0</v>
      </c>
      <c r="D29" s="3">
        <v>0</v>
      </c>
      <c r="E29" s="3">
        <v>0</v>
      </c>
      <c r="F29" s="3">
        <v>0</v>
      </c>
      <c r="G29" s="3">
        <v>0</v>
      </c>
      <c r="H29" s="3">
        <v>0</v>
      </c>
      <c r="I29" s="3">
        <v>0</v>
      </c>
      <c r="J29" s="3">
        <v>0</v>
      </c>
      <c r="K29" s="3">
        <v>0</v>
      </c>
      <c r="L29" s="3">
        <v>0</v>
      </c>
      <c r="M29" s="3">
        <v>0</v>
      </c>
      <c r="N29" s="3">
        <v>0</v>
      </c>
      <c r="O29" s="3">
        <v>0</v>
      </c>
      <c r="P29" s="8" t="s">
        <v>72</v>
      </c>
      <c r="Q29" s="8"/>
      <c r="R29" s="3">
        <v>0</v>
      </c>
      <c r="S29" s="62"/>
      <c r="T29" s="6"/>
    </row>
    <row r="30" spans="1:20" x14ac:dyDescent="0.3">
      <c r="A30" s="6">
        <v>13</v>
      </c>
      <c r="B30" s="6" t="s">
        <v>59</v>
      </c>
      <c r="C30" s="13">
        <f>C238</f>
        <v>5</v>
      </c>
      <c r="D30" s="3">
        <v>0</v>
      </c>
      <c r="E30" s="3">
        <v>0</v>
      </c>
      <c r="F30" s="37">
        <f>F238</f>
        <v>0</v>
      </c>
      <c r="G30" s="13">
        <f>G238</f>
        <v>5</v>
      </c>
      <c r="H30" s="13">
        <f>H238</f>
        <v>2</v>
      </c>
      <c r="I30" s="37">
        <f>I238</f>
        <v>3</v>
      </c>
      <c r="J30" s="3">
        <v>0</v>
      </c>
      <c r="K30" s="13">
        <f>K238</f>
        <v>5</v>
      </c>
      <c r="L30" s="13">
        <f>L238</f>
        <v>1050</v>
      </c>
      <c r="M30" s="7">
        <f>M238</f>
        <v>350</v>
      </c>
      <c r="N30" s="13">
        <f>N238</f>
        <v>1050</v>
      </c>
      <c r="O30" s="63">
        <f>O238</f>
        <v>350</v>
      </c>
      <c r="P30" s="8" t="s">
        <v>73</v>
      </c>
      <c r="Q30" s="8">
        <f>Q238</f>
        <v>25000</v>
      </c>
      <c r="R30" s="6">
        <f>R238</f>
        <v>8</v>
      </c>
      <c r="S30" s="6"/>
      <c r="T30" s="6"/>
    </row>
    <row r="31" spans="1:20" x14ac:dyDescent="0.3">
      <c r="A31" s="6">
        <v>14</v>
      </c>
      <c r="B31" s="6" t="s">
        <v>60</v>
      </c>
      <c r="C31" s="3">
        <v>0</v>
      </c>
      <c r="D31" s="3">
        <v>0</v>
      </c>
      <c r="E31" s="3">
        <v>0</v>
      </c>
      <c r="F31" s="3">
        <v>0</v>
      </c>
      <c r="G31" s="3">
        <v>0</v>
      </c>
      <c r="H31" s="3">
        <v>0</v>
      </c>
      <c r="I31" s="3">
        <v>0</v>
      </c>
      <c r="J31" s="3">
        <v>0</v>
      </c>
      <c r="K31" s="3">
        <v>0</v>
      </c>
      <c r="L31" s="3">
        <v>0</v>
      </c>
      <c r="M31" s="3">
        <v>0</v>
      </c>
      <c r="N31" s="3">
        <v>0</v>
      </c>
      <c r="O31" s="3">
        <v>0</v>
      </c>
      <c r="P31" s="8" t="s">
        <v>74</v>
      </c>
      <c r="Q31" s="8"/>
      <c r="R31" s="3">
        <v>0</v>
      </c>
      <c r="S31" s="6"/>
      <c r="T31" s="6"/>
    </row>
    <row r="32" spans="1:20" x14ac:dyDescent="0.3">
      <c r="A32" s="6">
        <v>15</v>
      </c>
      <c r="B32" s="6" t="s">
        <v>61</v>
      </c>
      <c r="C32" s="3">
        <v>0</v>
      </c>
      <c r="D32" s="3">
        <v>0</v>
      </c>
      <c r="E32" s="3">
        <v>0</v>
      </c>
      <c r="F32" s="3">
        <v>0</v>
      </c>
      <c r="G32" s="3">
        <v>0</v>
      </c>
      <c r="H32" s="3">
        <v>0</v>
      </c>
      <c r="I32" s="3">
        <v>0</v>
      </c>
      <c r="J32" s="3">
        <v>0</v>
      </c>
      <c r="K32" s="3">
        <v>0</v>
      </c>
      <c r="L32" s="3">
        <v>0</v>
      </c>
      <c r="M32" s="3">
        <v>0</v>
      </c>
      <c r="N32" s="3">
        <v>0</v>
      </c>
      <c r="O32" s="3">
        <v>0</v>
      </c>
      <c r="P32" s="8" t="s">
        <v>75</v>
      </c>
      <c r="Q32" s="8"/>
      <c r="R32" s="3">
        <v>0</v>
      </c>
      <c r="S32" s="6"/>
      <c r="T32" s="6"/>
    </row>
    <row r="33" spans="1:20" x14ac:dyDescent="0.3">
      <c r="A33" s="6">
        <v>16</v>
      </c>
      <c r="B33" s="6" t="s">
        <v>62</v>
      </c>
      <c r="C33" s="3">
        <v>0</v>
      </c>
      <c r="D33" s="3">
        <v>0</v>
      </c>
      <c r="E33" s="3">
        <v>0</v>
      </c>
      <c r="F33" s="3">
        <v>0</v>
      </c>
      <c r="G33" s="3">
        <v>0</v>
      </c>
      <c r="H33" s="3">
        <v>0</v>
      </c>
      <c r="I33" s="3">
        <v>0</v>
      </c>
      <c r="J33" s="3">
        <v>0</v>
      </c>
      <c r="K33" s="3">
        <v>0</v>
      </c>
      <c r="L33" s="3">
        <v>0</v>
      </c>
      <c r="M33" s="3">
        <v>0</v>
      </c>
      <c r="N33" s="3">
        <v>0</v>
      </c>
      <c r="O33" s="3">
        <v>0</v>
      </c>
      <c r="P33" s="8" t="s">
        <v>66</v>
      </c>
      <c r="Q33" s="8"/>
      <c r="R33" s="3">
        <v>0</v>
      </c>
      <c r="S33" s="6"/>
      <c r="T33" s="6"/>
    </row>
    <row r="34" spans="1:20" x14ac:dyDescent="0.3">
      <c r="A34" s="6"/>
      <c r="B34" s="41" t="s">
        <v>3</v>
      </c>
      <c r="C34" s="47">
        <f>SUM(C18:C33)</f>
        <v>240.45</v>
      </c>
      <c r="D34" s="47">
        <f t="shared" ref="D34:K34" si="4">SUM(D18:D33)</f>
        <v>0</v>
      </c>
      <c r="E34" s="47">
        <f t="shared" si="4"/>
        <v>0</v>
      </c>
      <c r="F34" s="47">
        <f t="shared" si="4"/>
        <v>0</v>
      </c>
      <c r="G34" s="47">
        <f t="shared" si="4"/>
        <v>240.45</v>
      </c>
      <c r="H34" s="47">
        <f t="shared" si="4"/>
        <v>21.92</v>
      </c>
      <c r="I34" s="47">
        <f t="shared" si="4"/>
        <v>211.53</v>
      </c>
      <c r="J34" s="47">
        <f t="shared" si="4"/>
        <v>7</v>
      </c>
      <c r="K34" s="47">
        <f t="shared" si="4"/>
        <v>240.45</v>
      </c>
      <c r="L34" s="47">
        <f t="shared" ref="L34:R34" si="5">SUM(L18:L33)</f>
        <v>229305</v>
      </c>
      <c r="M34" s="47">
        <f t="shared" si="5"/>
        <v>5693.3333333333339</v>
      </c>
      <c r="N34" s="47">
        <f t="shared" si="5"/>
        <v>206355</v>
      </c>
      <c r="O34" s="47">
        <f t="shared" si="5"/>
        <v>5416.6666666666661</v>
      </c>
      <c r="P34" s="47">
        <f t="shared" si="5"/>
        <v>0</v>
      </c>
      <c r="Q34" s="47"/>
      <c r="R34" s="7">
        <f t="shared" si="5"/>
        <v>237</v>
      </c>
      <c r="S34" s="6"/>
      <c r="T34" s="6"/>
    </row>
    <row r="36" spans="1:20" x14ac:dyDescent="0.3">
      <c r="A36" s="16" t="s">
        <v>46</v>
      </c>
      <c r="O36" s="419" t="s">
        <v>461</v>
      </c>
      <c r="P36" s="419"/>
      <c r="Q36" s="419"/>
      <c r="R36" s="419"/>
      <c r="S36" s="419"/>
      <c r="T36" s="419"/>
    </row>
    <row r="37" spans="1:20" x14ac:dyDescent="0.3">
      <c r="O37" s="419" t="s">
        <v>2</v>
      </c>
      <c r="P37" s="419"/>
      <c r="Q37" s="419"/>
      <c r="R37" s="419"/>
      <c r="S37" s="419"/>
      <c r="T37" s="419"/>
    </row>
    <row r="40" spans="1:20" x14ac:dyDescent="0.3">
      <c r="O40" s="428" t="s">
        <v>450</v>
      </c>
      <c r="P40" s="428"/>
      <c r="Q40" s="428"/>
      <c r="R40" s="428"/>
      <c r="S40" s="428"/>
      <c r="T40" s="428"/>
    </row>
    <row r="41" spans="1:20" x14ac:dyDescent="0.3">
      <c r="O41" s="419" t="s">
        <v>451</v>
      </c>
      <c r="P41" s="419"/>
      <c r="Q41" s="419"/>
      <c r="R41" s="419"/>
      <c r="S41" s="419"/>
      <c r="T41" s="419"/>
    </row>
    <row r="44" spans="1:20" x14ac:dyDescent="0.3">
      <c r="A44" s="16" t="s">
        <v>96</v>
      </c>
    </row>
    <row r="45" spans="1:20" x14ac:dyDescent="0.3">
      <c r="L45" s="17"/>
    </row>
    <row r="46" spans="1:20" x14ac:dyDescent="0.3">
      <c r="A46" s="441" t="s">
        <v>93</v>
      </c>
      <c r="B46" s="460"/>
      <c r="C46" s="460"/>
      <c r="D46" s="460"/>
      <c r="E46" s="460"/>
      <c r="F46" s="460"/>
      <c r="G46" s="460"/>
      <c r="H46" s="460"/>
      <c r="I46" s="460"/>
      <c r="J46" s="460"/>
      <c r="K46" s="460"/>
      <c r="L46" s="460"/>
      <c r="M46" s="460"/>
      <c r="N46" s="460"/>
      <c r="O46" s="460"/>
      <c r="P46" s="460"/>
      <c r="Q46" s="460"/>
      <c r="R46" s="460"/>
      <c r="S46" s="460"/>
      <c r="T46" s="447"/>
    </row>
    <row r="47" spans="1:20" x14ac:dyDescent="0.3">
      <c r="A47" s="444" t="s">
        <v>4</v>
      </c>
      <c r="B47" s="461"/>
      <c r="C47" s="461"/>
      <c r="D47" s="461"/>
      <c r="E47" s="461"/>
      <c r="F47" s="461"/>
      <c r="G47" s="461"/>
      <c r="H47" s="461"/>
      <c r="I47" s="461"/>
      <c r="J47" s="461"/>
      <c r="K47" s="461"/>
      <c r="L47" s="461"/>
      <c r="M47" s="461"/>
      <c r="N47" s="461"/>
      <c r="O47" s="461"/>
      <c r="P47" s="461"/>
      <c r="Q47" s="461"/>
      <c r="R47" s="461"/>
      <c r="S47" s="461"/>
      <c r="T47" s="445"/>
    </row>
    <row r="48" spans="1:20" x14ac:dyDescent="0.3">
      <c r="N48" s="18"/>
    </row>
    <row r="49" spans="1:20" x14ac:dyDescent="0.3">
      <c r="A49" s="19" t="s">
        <v>5</v>
      </c>
      <c r="B49" s="19"/>
      <c r="C49" s="19" t="s">
        <v>77</v>
      </c>
      <c r="D49" s="19"/>
      <c r="L49" s="20"/>
      <c r="N49" s="20"/>
      <c r="Q49" s="16" t="s">
        <v>42</v>
      </c>
      <c r="S49" s="16" t="str">
        <f>S6</f>
        <v>: 2023</v>
      </c>
    </row>
    <row r="50" spans="1:20" x14ac:dyDescent="0.3">
      <c r="A50" s="16" t="s">
        <v>9</v>
      </c>
      <c r="C50" s="16" t="s">
        <v>144</v>
      </c>
      <c r="Q50" s="16" t="s">
        <v>43</v>
      </c>
      <c r="S50" s="16" t="s">
        <v>45</v>
      </c>
    </row>
    <row r="51" spans="1:20" x14ac:dyDescent="0.3">
      <c r="A51" s="16" t="s">
        <v>6</v>
      </c>
      <c r="C51" s="16" t="s">
        <v>99</v>
      </c>
      <c r="Q51" s="16" t="s">
        <v>44</v>
      </c>
      <c r="S51" s="16" t="str">
        <f>S8</f>
        <v>: IV ( Empat )</v>
      </c>
    </row>
    <row r="52" spans="1:20" x14ac:dyDescent="0.3">
      <c r="A52" s="16" t="s">
        <v>7</v>
      </c>
      <c r="C52" s="16" t="s">
        <v>41</v>
      </c>
    </row>
    <row r="54" spans="1:20" x14ac:dyDescent="0.3">
      <c r="A54" s="424" t="s">
        <v>8</v>
      </c>
      <c r="B54" s="424" t="s">
        <v>91</v>
      </c>
      <c r="C54" s="22" t="s">
        <v>10</v>
      </c>
      <c r="D54" s="433" t="s">
        <v>15</v>
      </c>
      <c r="E54" s="422"/>
      <c r="F54" s="422"/>
      <c r="G54" s="422"/>
      <c r="H54" s="422"/>
      <c r="I54" s="422"/>
      <c r="J54" s="422"/>
      <c r="K54" s="423"/>
      <c r="L54" s="431" t="s">
        <v>28</v>
      </c>
      <c r="M54" s="432"/>
      <c r="N54" s="431" t="s">
        <v>28</v>
      </c>
      <c r="O54" s="432"/>
      <c r="P54" s="23"/>
      <c r="Q54" s="387"/>
      <c r="R54" s="421" t="s">
        <v>35</v>
      </c>
      <c r="S54" s="427"/>
      <c r="T54" s="424" t="s">
        <v>39</v>
      </c>
    </row>
    <row r="55" spans="1:20" x14ac:dyDescent="0.3">
      <c r="A55" s="425"/>
      <c r="B55" s="425"/>
      <c r="C55" s="24" t="s">
        <v>11</v>
      </c>
      <c r="D55" s="421" t="s">
        <v>16</v>
      </c>
      <c r="E55" s="422"/>
      <c r="F55" s="422"/>
      <c r="G55" s="423"/>
      <c r="H55" s="433" t="s">
        <v>23</v>
      </c>
      <c r="I55" s="422"/>
      <c r="J55" s="422"/>
      <c r="K55" s="423"/>
      <c r="L55" s="434" t="s">
        <v>29</v>
      </c>
      <c r="M55" s="435"/>
      <c r="N55" s="434" t="s">
        <v>29</v>
      </c>
      <c r="O55" s="435"/>
      <c r="P55" s="25"/>
      <c r="Q55" s="26" t="s">
        <v>416</v>
      </c>
      <c r="R55" s="429" t="s">
        <v>36</v>
      </c>
      <c r="S55" s="430"/>
      <c r="T55" s="425"/>
    </row>
    <row r="56" spans="1:20" x14ac:dyDescent="0.3">
      <c r="A56" s="425"/>
      <c r="B56" s="425"/>
      <c r="C56" s="26" t="s">
        <v>12</v>
      </c>
      <c r="D56" s="23"/>
      <c r="E56" s="27"/>
      <c r="F56" s="23"/>
      <c r="G56" s="23"/>
      <c r="H56" s="23"/>
      <c r="I56" s="23"/>
      <c r="J56" s="23"/>
      <c r="K56" s="23"/>
      <c r="L56" s="421" t="s">
        <v>30</v>
      </c>
      <c r="M56" s="427"/>
      <c r="N56" s="421" t="s">
        <v>30</v>
      </c>
      <c r="O56" s="427"/>
      <c r="P56" s="24" t="s">
        <v>34</v>
      </c>
      <c r="Q56" s="24" t="s">
        <v>417</v>
      </c>
      <c r="R56" s="22"/>
      <c r="S56" s="22"/>
      <c r="T56" s="425"/>
    </row>
    <row r="57" spans="1:20" x14ac:dyDescent="0.3">
      <c r="A57" s="425"/>
      <c r="B57" s="425"/>
      <c r="C57" s="26" t="s">
        <v>13</v>
      </c>
      <c r="D57" s="24" t="s">
        <v>17</v>
      </c>
      <c r="E57" s="28" t="s">
        <v>17</v>
      </c>
      <c r="F57" s="24" t="s">
        <v>20</v>
      </c>
      <c r="G57" s="24" t="s">
        <v>22</v>
      </c>
      <c r="H57" s="24" t="s">
        <v>24</v>
      </c>
      <c r="I57" s="24" t="s">
        <v>25</v>
      </c>
      <c r="J57" s="24" t="s">
        <v>26</v>
      </c>
      <c r="K57" s="24" t="s">
        <v>22</v>
      </c>
      <c r="L57" s="429" t="s">
        <v>14</v>
      </c>
      <c r="M57" s="430"/>
      <c r="N57" s="429" t="s">
        <v>33</v>
      </c>
      <c r="O57" s="430"/>
      <c r="P57" s="24" t="s">
        <v>28</v>
      </c>
      <c r="Q57" s="24" t="s">
        <v>418</v>
      </c>
      <c r="R57" s="24" t="s">
        <v>37</v>
      </c>
      <c r="S57" s="24" t="s">
        <v>38</v>
      </c>
      <c r="T57" s="425"/>
    </row>
    <row r="58" spans="1:20" x14ac:dyDescent="0.3">
      <c r="A58" s="425"/>
      <c r="B58" s="425"/>
      <c r="C58" s="26" t="s">
        <v>14</v>
      </c>
      <c r="D58" s="24" t="s">
        <v>18</v>
      </c>
      <c r="E58" s="28" t="s">
        <v>19</v>
      </c>
      <c r="F58" s="24" t="s">
        <v>21</v>
      </c>
      <c r="G58" s="24"/>
      <c r="H58" s="24"/>
      <c r="I58" s="24"/>
      <c r="J58" s="24" t="s">
        <v>27</v>
      </c>
      <c r="K58" s="24"/>
      <c r="L58" s="22" t="s">
        <v>22</v>
      </c>
      <c r="M58" s="22" t="s">
        <v>31</v>
      </c>
      <c r="N58" s="22" t="s">
        <v>22</v>
      </c>
      <c r="O58" s="22" t="s">
        <v>31</v>
      </c>
      <c r="P58" s="25"/>
      <c r="Q58" s="25"/>
      <c r="R58" s="25"/>
      <c r="S58" s="25"/>
      <c r="T58" s="425"/>
    </row>
    <row r="59" spans="1:20" x14ac:dyDescent="0.3">
      <c r="A59" s="426"/>
      <c r="B59" s="426"/>
      <c r="C59" s="29"/>
      <c r="D59" s="30"/>
      <c r="E59" s="31"/>
      <c r="F59" s="30"/>
      <c r="G59" s="30"/>
      <c r="H59" s="30"/>
      <c r="I59" s="30"/>
      <c r="J59" s="30"/>
      <c r="K59" s="30"/>
      <c r="L59" s="32" t="s">
        <v>29</v>
      </c>
      <c r="M59" s="33" t="s">
        <v>32</v>
      </c>
      <c r="N59" s="32" t="s">
        <v>29</v>
      </c>
      <c r="O59" s="33" t="s">
        <v>32</v>
      </c>
      <c r="P59" s="30"/>
      <c r="Q59" s="30"/>
      <c r="R59" s="30"/>
      <c r="S59" s="30"/>
      <c r="T59" s="426"/>
    </row>
    <row r="60" spans="1:20" x14ac:dyDescent="0.3">
      <c r="A60" s="8">
        <v>1</v>
      </c>
      <c r="B60" s="8">
        <v>2</v>
      </c>
      <c r="C60" s="8">
        <v>3</v>
      </c>
      <c r="D60" s="8">
        <v>4</v>
      </c>
      <c r="E60" s="8">
        <v>5</v>
      </c>
      <c r="F60" s="8">
        <v>6</v>
      </c>
      <c r="G60" s="8" t="s">
        <v>0</v>
      </c>
      <c r="H60" s="8">
        <v>8</v>
      </c>
      <c r="I60" s="8">
        <v>9</v>
      </c>
      <c r="J60" s="8">
        <v>10</v>
      </c>
      <c r="K60" s="8" t="s">
        <v>1</v>
      </c>
      <c r="L60" s="8">
        <v>12</v>
      </c>
      <c r="M60" s="8">
        <v>13</v>
      </c>
      <c r="N60" s="8">
        <v>14</v>
      </c>
      <c r="O60" s="8">
        <v>15</v>
      </c>
      <c r="P60" s="8">
        <v>16</v>
      </c>
      <c r="Q60" s="8"/>
      <c r="R60" s="8">
        <v>17</v>
      </c>
      <c r="S60" s="8">
        <v>18</v>
      </c>
      <c r="T60" s="8">
        <v>19</v>
      </c>
    </row>
    <row r="61" spans="1:20" x14ac:dyDescent="0.3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7"/>
      <c r="P61" s="6"/>
      <c r="Q61" s="6"/>
      <c r="R61" s="6"/>
      <c r="S61" s="6"/>
      <c r="T61" s="6"/>
    </row>
    <row r="62" spans="1:20" x14ac:dyDescent="0.3">
      <c r="A62" s="6">
        <v>1</v>
      </c>
      <c r="B62" s="67" t="s">
        <v>134</v>
      </c>
      <c r="C62" s="3">
        <v>0</v>
      </c>
      <c r="D62" s="3">
        <v>0</v>
      </c>
      <c r="E62" s="3">
        <v>0</v>
      </c>
      <c r="F62" s="3">
        <v>0</v>
      </c>
      <c r="G62" s="3">
        <v>0</v>
      </c>
      <c r="H62" s="3">
        <v>0</v>
      </c>
      <c r="I62" s="3">
        <v>0</v>
      </c>
      <c r="J62" s="3">
        <v>0</v>
      </c>
      <c r="K62" s="3">
        <f>H62+I62+J62</f>
        <v>0</v>
      </c>
      <c r="L62" s="3">
        <v>0</v>
      </c>
      <c r="M62" s="3">
        <v>0</v>
      </c>
      <c r="N62" s="3">
        <v>0</v>
      </c>
      <c r="O62" s="3">
        <v>0</v>
      </c>
      <c r="P62" s="8" t="s">
        <v>65</v>
      </c>
      <c r="Q62" s="8"/>
      <c r="R62" s="3">
        <v>0</v>
      </c>
      <c r="S62" s="6"/>
      <c r="T62" s="6"/>
    </row>
    <row r="63" spans="1:20" x14ac:dyDescent="0.3">
      <c r="A63" s="6">
        <v>2</v>
      </c>
      <c r="B63" s="67" t="s">
        <v>135</v>
      </c>
      <c r="C63" s="3">
        <v>0</v>
      </c>
      <c r="D63" s="3">
        <v>0</v>
      </c>
      <c r="E63" s="3">
        <v>0</v>
      </c>
      <c r="F63" s="3">
        <v>0</v>
      </c>
      <c r="G63" s="3">
        <v>0</v>
      </c>
      <c r="H63" s="3">
        <v>0</v>
      </c>
      <c r="I63" s="3">
        <v>0</v>
      </c>
      <c r="J63" s="3">
        <v>0</v>
      </c>
      <c r="K63" s="3">
        <f t="shared" ref="K63:K71" si="6">H63+I63+J63</f>
        <v>0</v>
      </c>
      <c r="L63" s="3">
        <v>0</v>
      </c>
      <c r="M63" s="3">
        <v>0</v>
      </c>
      <c r="N63" s="3">
        <v>0</v>
      </c>
      <c r="O63" s="3">
        <v>0</v>
      </c>
      <c r="P63" s="8" t="s">
        <v>65</v>
      </c>
      <c r="Q63" s="8"/>
      <c r="R63" s="3">
        <v>0</v>
      </c>
      <c r="S63" s="6"/>
      <c r="T63" s="6"/>
    </row>
    <row r="64" spans="1:20" x14ac:dyDescent="0.3">
      <c r="A64" s="6">
        <v>3</v>
      </c>
      <c r="B64" s="67" t="s">
        <v>136</v>
      </c>
      <c r="C64" s="3">
        <v>60</v>
      </c>
      <c r="D64" s="3">
        <v>0</v>
      </c>
      <c r="E64" s="3">
        <v>0</v>
      </c>
      <c r="F64" s="3">
        <v>0</v>
      </c>
      <c r="G64" s="3">
        <f>C64+E64-F64</f>
        <v>60</v>
      </c>
      <c r="H64" s="3">
        <v>0</v>
      </c>
      <c r="I64" s="3">
        <v>60</v>
      </c>
      <c r="J64" s="3">
        <v>0</v>
      </c>
      <c r="K64" s="3">
        <f t="shared" si="6"/>
        <v>60</v>
      </c>
      <c r="L64" s="3">
        <v>47400</v>
      </c>
      <c r="M64" s="3">
        <v>790</v>
      </c>
      <c r="N64" s="3">
        <f>I64*O64</f>
        <v>42000</v>
      </c>
      <c r="O64" s="3">
        <v>700</v>
      </c>
      <c r="P64" s="8" t="s">
        <v>65</v>
      </c>
      <c r="Q64" s="8">
        <v>40000</v>
      </c>
      <c r="R64" s="3">
        <v>30</v>
      </c>
      <c r="S64" s="6"/>
      <c r="T64" s="6"/>
    </row>
    <row r="65" spans="1:20" x14ac:dyDescent="0.3">
      <c r="A65" s="6">
        <v>4</v>
      </c>
      <c r="B65" s="67" t="s">
        <v>137</v>
      </c>
      <c r="C65" s="3">
        <v>0</v>
      </c>
      <c r="D65" s="3">
        <v>0</v>
      </c>
      <c r="E65" s="3">
        <v>0</v>
      </c>
      <c r="F65" s="3">
        <v>0</v>
      </c>
      <c r="G65" s="3">
        <v>0</v>
      </c>
      <c r="H65" s="3">
        <v>0</v>
      </c>
      <c r="I65" s="3">
        <v>0</v>
      </c>
      <c r="J65" s="3">
        <v>0</v>
      </c>
      <c r="K65" s="3">
        <f t="shared" si="6"/>
        <v>0</v>
      </c>
      <c r="L65" s="3">
        <v>0</v>
      </c>
      <c r="M65" s="3">
        <v>0</v>
      </c>
      <c r="N65" s="3">
        <f t="shared" ref="N65:N71" si="7">I65*O65</f>
        <v>0</v>
      </c>
      <c r="O65" s="3">
        <v>0</v>
      </c>
      <c r="P65" s="8" t="s">
        <v>65</v>
      </c>
      <c r="Q65" s="8"/>
      <c r="R65" s="3">
        <v>0</v>
      </c>
      <c r="S65" s="6"/>
      <c r="T65" s="6"/>
    </row>
    <row r="66" spans="1:20" x14ac:dyDescent="0.3">
      <c r="A66" s="6">
        <v>5</v>
      </c>
      <c r="B66" s="67" t="s">
        <v>138</v>
      </c>
      <c r="C66" s="3">
        <v>0</v>
      </c>
      <c r="D66" s="3">
        <v>0</v>
      </c>
      <c r="E66" s="3">
        <v>0</v>
      </c>
      <c r="F66" s="3">
        <v>0</v>
      </c>
      <c r="G66" s="3">
        <f t="shared" ref="G66:G71" si="8">C66+E66-F66</f>
        <v>0</v>
      </c>
      <c r="H66" s="3">
        <v>0</v>
      </c>
      <c r="I66" s="3">
        <v>0</v>
      </c>
      <c r="J66" s="3">
        <v>0</v>
      </c>
      <c r="K66" s="3">
        <f t="shared" si="6"/>
        <v>0</v>
      </c>
      <c r="L66" s="3">
        <v>0</v>
      </c>
      <c r="M66" s="3">
        <v>0</v>
      </c>
      <c r="N66" s="3">
        <f t="shared" si="7"/>
        <v>0</v>
      </c>
      <c r="O66" s="3">
        <v>0</v>
      </c>
      <c r="P66" s="8" t="s">
        <v>65</v>
      </c>
      <c r="Q66" s="8"/>
      <c r="R66" s="3">
        <v>0</v>
      </c>
      <c r="S66" s="6"/>
      <c r="T66" s="6"/>
    </row>
    <row r="67" spans="1:20" x14ac:dyDescent="0.3">
      <c r="A67" s="6">
        <v>6</v>
      </c>
      <c r="B67" s="67" t="s">
        <v>139</v>
      </c>
      <c r="C67" s="3">
        <v>15</v>
      </c>
      <c r="D67" s="3">
        <v>0</v>
      </c>
      <c r="E67" s="3"/>
      <c r="F67" s="3">
        <v>0</v>
      </c>
      <c r="G67" s="3">
        <f t="shared" si="8"/>
        <v>15</v>
      </c>
      <c r="H67" s="3">
        <v>0</v>
      </c>
      <c r="I67" s="3">
        <v>15</v>
      </c>
      <c r="J67" s="3">
        <v>0</v>
      </c>
      <c r="K67" s="3">
        <f t="shared" si="6"/>
        <v>15</v>
      </c>
      <c r="L67" s="3">
        <v>11850</v>
      </c>
      <c r="M67" s="3">
        <v>790</v>
      </c>
      <c r="N67" s="3">
        <f t="shared" si="7"/>
        <v>9750</v>
      </c>
      <c r="O67" s="3">
        <v>650</v>
      </c>
      <c r="P67" s="8" t="s">
        <v>65</v>
      </c>
      <c r="Q67" s="8">
        <v>40000</v>
      </c>
      <c r="R67" s="3">
        <v>10</v>
      </c>
      <c r="S67" s="6"/>
      <c r="T67" s="6"/>
    </row>
    <row r="68" spans="1:20" x14ac:dyDescent="0.3">
      <c r="A68" s="6">
        <v>7</v>
      </c>
      <c r="B68" s="67" t="s">
        <v>140</v>
      </c>
      <c r="C68" s="38">
        <v>0</v>
      </c>
      <c r="D68" s="3">
        <v>0</v>
      </c>
      <c r="E68" s="3">
        <v>0</v>
      </c>
      <c r="F68" s="3">
        <v>0</v>
      </c>
      <c r="G68" s="3">
        <f t="shared" si="8"/>
        <v>0</v>
      </c>
      <c r="H68" s="3">
        <v>0</v>
      </c>
      <c r="I68" s="38">
        <v>0</v>
      </c>
      <c r="J68" s="3">
        <v>0</v>
      </c>
      <c r="K68" s="3">
        <f t="shared" si="6"/>
        <v>0</v>
      </c>
      <c r="L68" s="3">
        <v>0</v>
      </c>
      <c r="M68" s="3">
        <v>0</v>
      </c>
      <c r="N68" s="3">
        <f t="shared" si="7"/>
        <v>0</v>
      </c>
      <c r="O68" s="3">
        <v>0</v>
      </c>
      <c r="P68" s="8" t="s">
        <v>65</v>
      </c>
      <c r="Q68" s="8"/>
      <c r="R68" s="3">
        <v>0</v>
      </c>
      <c r="S68" s="6"/>
      <c r="T68" s="6"/>
    </row>
    <row r="69" spans="1:20" x14ac:dyDescent="0.3">
      <c r="A69" s="6">
        <v>8</v>
      </c>
      <c r="B69" s="67" t="s">
        <v>141</v>
      </c>
      <c r="C69" s="38">
        <v>0</v>
      </c>
      <c r="D69" s="3">
        <v>0</v>
      </c>
      <c r="E69" s="3">
        <v>0</v>
      </c>
      <c r="F69" s="3">
        <v>0</v>
      </c>
      <c r="G69" s="3">
        <f t="shared" si="8"/>
        <v>0</v>
      </c>
      <c r="H69" s="3">
        <v>0</v>
      </c>
      <c r="I69" s="64">
        <v>0</v>
      </c>
      <c r="J69" s="3">
        <v>0</v>
      </c>
      <c r="K69" s="3">
        <f t="shared" si="6"/>
        <v>0</v>
      </c>
      <c r="L69" s="3">
        <v>0</v>
      </c>
      <c r="M69" s="3">
        <v>0</v>
      </c>
      <c r="N69" s="3">
        <f t="shared" si="7"/>
        <v>0</v>
      </c>
      <c r="O69" s="3">
        <v>0</v>
      </c>
      <c r="P69" s="8" t="s">
        <v>65</v>
      </c>
      <c r="Q69" s="8"/>
      <c r="R69" s="3">
        <v>0</v>
      </c>
      <c r="S69" s="6"/>
      <c r="T69" s="6"/>
    </row>
    <row r="70" spans="1:20" x14ac:dyDescent="0.3">
      <c r="A70" s="6">
        <v>9</v>
      </c>
      <c r="B70" s="67" t="s">
        <v>142</v>
      </c>
      <c r="C70" s="63">
        <v>0</v>
      </c>
      <c r="D70" s="3">
        <v>0</v>
      </c>
      <c r="E70" s="3"/>
      <c r="F70" s="3">
        <v>0</v>
      </c>
      <c r="G70" s="3">
        <f t="shared" si="8"/>
        <v>0</v>
      </c>
      <c r="H70" s="3">
        <v>0</v>
      </c>
      <c r="I70" s="3">
        <v>0</v>
      </c>
      <c r="J70" s="3">
        <v>0</v>
      </c>
      <c r="K70" s="3">
        <f t="shared" si="6"/>
        <v>0</v>
      </c>
      <c r="L70" s="290">
        <v>0</v>
      </c>
      <c r="M70" s="290">
        <v>0</v>
      </c>
      <c r="N70" s="3">
        <f t="shared" si="7"/>
        <v>0</v>
      </c>
      <c r="O70" s="290">
        <v>0</v>
      </c>
      <c r="P70" s="8" t="s">
        <v>65</v>
      </c>
      <c r="Q70" s="8"/>
      <c r="R70" s="3">
        <v>0</v>
      </c>
      <c r="S70" s="6"/>
      <c r="T70" s="6"/>
    </row>
    <row r="71" spans="1:20" x14ac:dyDescent="0.3">
      <c r="A71" s="6">
        <v>10</v>
      </c>
      <c r="B71" s="67" t="s">
        <v>143</v>
      </c>
      <c r="C71" s="63">
        <v>103</v>
      </c>
      <c r="D71" s="3">
        <v>0</v>
      </c>
      <c r="E71" s="3"/>
      <c r="F71" s="3">
        <v>0</v>
      </c>
      <c r="G71" s="3">
        <f t="shared" si="8"/>
        <v>103</v>
      </c>
      <c r="H71" s="3">
        <v>0</v>
      </c>
      <c r="I71" s="3">
        <v>100</v>
      </c>
      <c r="J71" s="3">
        <v>3</v>
      </c>
      <c r="K71" s="3">
        <f t="shared" si="6"/>
        <v>103</v>
      </c>
      <c r="L71" s="58">
        <v>80000</v>
      </c>
      <c r="M71" s="58">
        <v>800</v>
      </c>
      <c r="N71" s="3">
        <f t="shared" si="7"/>
        <v>65000</v>
      </c>
      <c r="O71" s="3">
        <v>650</v>
      </c>
      <c r="P71" s="8" t="s">
        <v>65</v>
      </c>
      <c r="Q71" s="8">
        <v>40000</v>
      </c>
      <c r="R71" s="252">
        <v>47</v>
      </c>
      <c r="S71" s="6"/>
      <c r="T71" s="6"/>
    </row>
    <row r="72" spans="1:20" x14ac:dyDescent="0.3">
      <c r="A72" s="6"/>
      <c r="B72" s="6"/>
      <c r="C72" s="63"/>
      <c r="D72" s="6"/>
      <c r="E72" s="6"/>
      <c r="F72" s="6"/>
      <c r="G72" s="6"/>
      <c r="H72" s="6"/>
      <c r="I72" s="6"/>
      <c r="J72" s="6"/>
      <c r="K72" s="38"/>
      <c r="L72" s="6"/>
      <c r="M72" s="6"/>
      <c r="N72" s="6"/>
      <c r="O72" s="6"/>
      <c r="P72" s="6"/>
      <c r="Q72" s="6"/>
      <c r="R72" s="8"/>
      <c r="S72" s="6"/>
      <c r="T72" s="6"/>
    </row>
    <row r="73" spans="1:20" x14ac:dyDescent="0.3">
      <c r="A73" s="6"/>
      <c r="B73" s="41" t="s">
        <v>3</v>
      </c>
      <c r="C73" s="75">
        <f>SUM(C62:C71)</f>
        <v>178</v>
      </c>
      <c r="D73" s="47">
        <f t="shared" ref="D73:K73" si="9">SUM(D62:D72)</f>
        <v>0</v>
      </c>
      <c r="E73" s="7">
        <f t="shared" si="9"/>
        <v>0</v>
      </c>
      <c r="F73" s="7">
        <f t="shared" si="9"/>
        <v>0</v>
      </c>
      <c r="G73" s="7">
        <f t="shared" si="9"/>
        <v>178</v>
      </c>
      <c r="H73" s="7">
        <f t="shared" si="9"/>
        <v>0</v>
      </c>
      <c r="I73" s="7">
        <f t="shared" si="9"/>
        <v>175</v>
      </c>
      <c r="J73" s="7">
        <f t="shared" si="9"/>
        <v>3</v>
      </c>
      <c r="K73" s="7">
        <f t="shared" si="9"/>
        <v>178</v>
      </c>
      <c r="L73" s="76">
        <f>SUM(L62:L71)</f>
        <v>139250</v>
      </c>
      <c r="M73" s="7">
        <f>SUM(M62:M71)/3</f>
        <v>793.33333333333337</v>
      </c>
      <c r="N73" s="3">
        <f>SUM(N62:N71)</f>
        <v>116750</v>
      </c>
      <c r="O73" s="3">
        <f>SUM(O62:O71)/3</f>
        <v>666.66666666666663</v>
      </c>
      <c r="P73" s="8" t="s">
        <v>65</v>
      </c>
      <c r="Q73" s="8">
        <v>40000</v>
      </c>
      <c r="R73" s="291">
        <f>SUM(R62:R72)</f>
        <v>87</v>
      </c>
      <c r="S73" s="47"/>
      <c r="T73" s="6"/>
    </row>
    <row r="75" spans="1:20" x14ac:dyDescent="0.3">
      <c r="A75" s="82" t="s">
        <v>293</v>
      </c>
      <c r="B75" s="82"/>
      <c r="C75" s="82"/>
      <c r="D75" s="82"/>
      <c r="E75" s="82"/>
      <c r="O75" s="466" t="str">
        <f>O36</f>
        <v>Curup Tengah, 31 Desember 2023</v>
      </c>
      <c r="P75" s="466"/>
      <c r="Q75" s="466"/>
      <c r="R75" s="466"/>
      <c r="S75" s="466"/>
    </row>
    <row r="76" spans="1:20" x14ac:dyDescent="0.3">
      <c r="A76" s="82"/>
      <c r="B76" s="383"/>
      <c r="C76" s="383"/>
      <c r="D76" s="383"/>
      <c r="E76" s="383"/>
      <c r="F76" s="74"/>
      <c r="G76" s="74"/>
      <c r="H76" s="74"/>
      <c r="I76" s="112"/>
      <c r="J76" s="74"/>
      <c r="K76" s="74"/>
      <c r="L76" s="74"/>
      <c r="M76" s="74"/>
      <c r="N76" s="74"/>
      <c r="O76" s="466" t="s">
        <v>2</v>
      </c>
      <c r="P76" s="466"/>
      <c r="Q76" s="466"/>
      <c r="R76" s="466"/>
      <c r="S76" s="466"/>
      <c r="T76" s="74"/>
    </row>
    <row r="77" spans="1:20" x14ac:dyDescent="0.3">
      <c r="A77" s="83"/>
      <c r="B77" s="383" t="s">
        <v>389</v>
      </c>
      <c r="C77" s="383"/>
      <c r="D77" s="383"/>
      <c r="E77" s="383"/>
      <c r="F77" s="74"/>
      <c r="G77" s="74"/>
      <c r="H77" s="74"/>
      <c r="I77" s="301"/>
      <c r="J77" s="74"/>
      <c r="K77" s="74"/>
      <c r="L77" s="74"/>
      <c r="M77" s="74"/>
      <c r="N77" s="74"/>
      <c r="O77" s="74"/>
      <c r="P77" s="74"/>
      <c r="Q77" s="74"/>
      <c r="R77" s="74"/>
      <c r="S77" s="74"/>
      <c r="T77" s="74"/>
    </row>
    <row r="78" spans="1:20" x14ac:dyDescent="0.3">
      <c r="B78" s="383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4"/>
      <c r="Q78" s="74"/>
      <c r="R78" s="74"/>
      <c r="S78" s="74"/>
      <c r="T78" s="74"/>
    </row>
    <row r="79" spans="1:20" x14ac:dyDescent="0.3">
      <c r="B79" s="384"/>
      <c r="C79" s="74"/>
      <c r="D79" s="74"/>
      <c r="E79" s="74"/>
      <c r="F79" s="74"/>
      <c r="G79" s="74"/>
      <c r="H79" s="74"/>
      <c r="I79" s="74"/>
      <c r="J79" s="74"/>
      <c r="K79" s="74"/>
      <c r="L79" s="74"/>
      <c r="M79" s="74"/>
      <c r="N79" s="74"/>
      <c r="O79" s="465" t="str">
        <f>O40</f>
        <v>M. YUSUP, SP</v>
      </c>
      <c r="P79" s="465"/>
      <c r="Q79" s="465"/>
      <c r="R79" s="465"/>
      <c r="S79" s="465"/>
      <c r="T79" s="385"/>
    </row>
    <row r="80" spans="1:20" x14ac:dyDescent="0.3">
      <c r="B80" s="113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466" t="str">
        <f>O41</f>
        <v>NIP. 19720618 200901 1 004</v>
      </c>
      <c r="P80" s="466"/>
      <c r="Q80" s="466"/>
      <c r="R80" s="466"/>
      <c r="S80" s="466"/>
      <c r="T80" s="74"/>
    </row>
    <row r="81" spans="1:20" x14ac:dyDescent="0.3">
      <c r="B81" s="386"/>
      <c r="C81" s="74"/>
      <c r="D81" s="74"/>
      <c r="E81" s="74"/>
      <c r="F81" s="74"/>
      <c r="G81" s="74"/>
      <c r="H81" s="74"/>
      <c r="I81" s="74"/>
      <c r="J81" s="74"/>
      <c r="K81" s="74"/>
      <c r="L81" s="74"/>
      <c r="M81" s="74"/>
      <c r="N81" s="74"/>
      <c r="O81" s="74"/>
      <c r="P81" s="74"/>
      <c r="Q81" s="74"/>
      <c r="R81" s="74"/>
      <c r="S81" s="74"/>
      <c r="T81" s="74"/>
    </row>
    <row r="86" spans="1:20" x14ac:dyDescent="0.3">
      <c r="A86" s="16" t="s">
        <v>96</v>
      </c>
    </row>
    <row r="87" spans="1:20" x14ac:dyDescent="0.3">
      <c r="L87" s="17"/>
    </row>
    <row r="88" spans="1:20" x14ac:dyDescent="0.3">
      <c r="A88" s="441" t="s">
        <v>93</v>
      </c>
      <c r="B88" s="460"/>
      <c r="C88" s="460"/>
      <c r="D88" s="460"/>
      <c r="E88" s="460"/>
      <c r="F88" s="460"/>
      <c r="G88" s="460"/>
      <c r="H88" s="460"/>
      <c r="I88" s="460"/>
      <c r="J88" s="460"/>
      <c r="K88" s="460"/>
      <c r="L88" s="460"/>
      <c r="M88" s="460"/>
      <c r="N88" s="460"/>
      <c r="O88" s="460"/>
      <c r="P88" s="460"/>
      <c r="Q88" s="460"/>
      <c r="R88" s="460"/>
      <c r="S88" s="460"/>
      <c r="T88" s="447"/>
    </row>
    <row r="89" spans="1:20" x14ac:dyDescent="0.3">
      <c r="A89" s="444" t="s">
        <v>4</v>
      </c>
      <c r="B89" s="461"/>
      <c r="C89" s="461"/>
      <c r="D89" s="461"/>
      <c r="E89" s="461"/>
      <c r="F89" s="461"/>
      <c r="G89" s="461"/>
      <c r="H89" s="461"/>
      <c r="I89" s="461"/>
      <c r="J89" s="461"/>
      <c r="K89" s="461"/>
      <c r="L89" s="461"/>
      <c r="M89" s="461"/>
      <c r="N89" s="461"/>
      <c r="O89" s="461"/>
      <c r="P89" s="461"/>
      <c r="Q89" s="461"/>
      <c r="R89" s="461"/>
      <c r="S89" s="461"/>
      <c r="T89" s="445"/>
    </row>
    <row r="90" spans="1:20" x14ac:dyDescent="0.3">
      <c r="N90" s="18"/>
    </row>
    <row r="91" spans="1:20" x14ac:dyDescent="0.3">
      <c r="A91" s="19" t="s">
        <v>5</v>
      </c>
      <c r="B91" s="19"/>
      <c r="C91" s="19" t="s">
        <v>80</v>
      </c>
      <c r="D91" s="19"/>
      <c r="L91" s="20"/>
      <c r="N91" s="20"/>
      <c r="Q91" s="16" t="s">
        <v>42</v>
      </c>
      <c r="S91" s="16" t="str">
        <f>S49</f>
        <v>: 2023</v>
      </c>
    </row>
    <row r="92" spans="1:20" x14ac:dyDescent="0.3">
      <c r="A92" s="16" t="s">
        <v>9</v>
      </c>
      <c r="C92" s="16" t="s">
        <v>145</v>
      </c>
      <c r="Q92" s="16" t="s">
        <v>43</v>
      </c>
      <c r="S92" s="16" t="s">
        <v>45</v>
      </c>
    </row>
    <row r="93" spans="1:20" x14ac:dyDescent="0.3">
      <c r="A93" s="16" t="s">
        <v>6</v>
      </c>
      <c r="C93" s="16" t="s">
        <v>99</v>
      </c>
      <c r="Q93" s="16" t="s">
        <v>44</v>
      </c>
      <c r="S93" s="16" t="str">
        <f>S51</f>
        <v>: IV ( Empat )</v>
      </c>
    </row>
    <row r="94" spans="1:20" x14ac:dyDescent="0.3">
      <c r="A94" s="16" t="s">
        <v>7</v>
      </c>
      <c r="C94" s="16" t="s">
        <v>41</v>
      </c>
    </row>
    <row r="96" spans="1:20" x14ac:dyDescent="0.3">
      <c r="A96" s="424" t="s">
        <v>8</v>
      </c>
      <c r="B96" s="424" t="s">
        <v>91</v>
      </c>
      <c r="C96" s="22" t="s">
        <v>10</v>
      </c>
      <c r="D96" s="433" t="s">
        <v>15</v>
      </c>
      <c r="E96" s="422"/>
      <c r="F96" s="422"/>
      <c r="G96" s="422"/>
      <c r="H96" s="422"/>
      <c r="I96" s="422"/>
      <c r="J96" s="422"/>
      <c r="K96" s="423"/>
      <c r="L96" s="431" t="s">
        <v>28</v>
      </c>
      <c r="M96" s="432"/>
      <c r="N96" s="431" t="s">
        <v>28</v>
      </c>
      <c r="O96" s="432"/>
      <c r="P96" s="23"/>
      <c r="Q96" s="387"/>
      <c r="R96" s="421" t="s">
        <v>35</v>
      </c>
      <c r="S96" s="427"/>
      <c r="T96" s="424" t="s">
        <v>39</v>
      </c>
    </row>
    <row r="97" spans="1:20" x14ac:dyDescent="0.3">
      <c r="A97" s="425"/>
      <c r="B97" s="425"/>
      <c r="C97" s="24" t="s">
        <v>11</v>
      </c>
      <c r="D97" s="421" t="s">
        <v>16</v>
      </c>
      <c r="E97" s="422"/>
      <c r="F97" s="422"/>
      <c r="G97" s="423"/>
      <c r="H97" s="433" t="s">
        <v>23</v>
      </c>
      <c r="I97" s="422"/>
      <c r="J97" s="422"/>
      <c r="K97" s="423"/>
      <c r="L97" s="434" t="s">
        <v>29</v>
      </c>
      <c r="M97" s="435"/>
      <c r="N97" s="434" t="s">
        <v>29</v>
      </c>
      <c r="O97" s="435"/>
      <c r="P97" s="25"/>
      <c r="Q97" s="26" t="s">
        <v>416</v>
      </c>
      <c r="R97" s="429" t="s">
        <v>36</v>
      </c>
      <c r="S97" s="430"/>
      <c r="T97" s="425"/>
    </row>
    <row r="98" spans="1:20" x14ac:dyDescent="0.3">
      <c r="A98" s="425"/>
      <c r="B98" s="425"/>
      <c r="C98" s="26" t="s">
        <v>12</v>
      </c>
      <c r="D98" s="23"/>
      <c r="E98" s="27"/>
      <c r="F98" s="23"/>
      <c r="G98" s="23"/>
      <c r="H98" s="23"/>
      <c r="I98" s="23"/>
      <c r="J98" s="23"/>
      <c r="K98" s="23"/>
      <c r="L98" s="421" t="s">
        <v>30</v>
      </c>
      <c r="M98" s="427"/>
      <c r="N98" s="421" t="s">
        <v>30</v>
      </c>
      <c r="O98" s="427"/>
      <c r="P98" s="24" t="s">
        <v>34</v>
      </c>
      <c r="Q98" s="24" t="s">
        <v>417</v>
      </c>
      <c r="R98" s="22"/>
      <c r="S98" s="22"/>
      <c r="T98" s="425"/>
    </row>
    <row r="99" spans="1:20" x14ac:dyDescent="0.3">
      <c r="A99" s="425"/>
      <c r="B99" s="425"/>
      <c r="C99" s="26" t="s">
        <v>13</v>
      </c>
      <c r="D99" s="24" t="s">
        <v>17</v>
      </c>
      <c r="E99" s="28" t="s">
        <v>17</v>
      </c>
      <c r="F99" s="24" t="s">
        <v>20</v>
      </c>
      <c r="G99" s="24" t="s">
        <v>22</v>
      </c>
      <c r="H99" s="24" t="s">
        <v>24</v>
      </c>
      <c r="I99" s="24" t="s">
        <v>25</v>
      </c>
      <c r="J99" s="24" t="s">
        <v>26</v>
      </c>
      <c r="K99" s="24" t="s">
        <v>22</v>
      </c>
      <c r="L99" s="429" t="s">
        <v>14</v>
      </c>
      <c r="M99" s="430"/>
      <c r="N99" s="429" t="s">
        <v>33</v>
      </c>
      <c r="O99" s="430"/>
      <c r="P99" s="24" t="s">
        <v>28</v>
      </c>
      <c r="Q99" s="24" t="s">
        <v>418</v>
      </c>
      <c r="R99" s="24" t="s">
        <v>37</v>
      </c>
      <c r="S99" s="24" t="s">
        <v>38</v>
      </c>
      <c r="T99" s="425"/>
    </row>
    <row r="100" spans="1:20" x14ac:dyDescent="0.3">
      <c r="A100" s="425"/>
      <c r="B100" s="425"/>
      <c r="C100" s="26" t="s">
        <v>14</v>
      </c>
      <c r="D100" s="24" t="s">
        <v>18</v>
      </c>
      <c r="E100" s="28" t="s">
        <v>19</v>
      </c>
      <c r="F100" s="24" t="s">
        <v>21</v>
      </c>
      <c r="G100" s="24"/>
      <c r="H100" s="24"/>
      <c r="I100" s="24"/>
      <c r="J100" s="24" t="s">
        <v>27</v>
      </c>
      <c r="K100" s="24"/>
      <c r="L100" s="22" t="s">
        <v>22</v>
      </c>
      <c r="M100" s="22" t="s">
        <v>31</v>
      </c>
      <c r="N100" s="22" t="s">
        <v>22</v>
      </c>
      <c r="O100" s="22" t="s">
        <v>31</v>
      </c>
      <c r="P100" s="25"/>
      <c r="Q100" s="25"/>
      <c r="R100" s="25"/>
      <c r="S100" s="25"/>
      <c r="T100" s="425"/>
    </row>
    <row r="101" spans="1:20" x14ac:dyDescent="0.3">
      <c r="A101" s="426"/>
      <c r="B101" s="426"/>
      <c r="C101" s="29"/>
      <c r="D101" s="30"/>
      <c r="E101" s="31"/>
      <c r="F101" s="30"/>
      <c r="G101" s="30"/>
      <c r="H101" s="30"/>
      <c r="I101" s="30"/>
      <c r="J101" s="30"/>
      <c r="K101" s="30"/>
      <c r="L101" s="32" t="s">
        <v>29</v>
      </c>
      <c r="M101" s="33" t="s">
        <v>32</v>
      </c>
      <c r="N101" s="32" t="s">
        <v>29</v>
      </c>
      <c r="O101" s="33" t="s">
        <v>32</v>
      </c>
      <c r="P101" s="30"/>
      <c r="Q101" s="30"/>
      <c r="R101" s="30"/>
      <c r="S101" s="30"/>
      <c r="T101" s="426"/>
    </row>
    <row r="102" spans="1:20" x14ac:dyDescent="0.3">
      <c r="A102" s="8">
        <v>1</v>
      </c>
      <c r="B102" s="8">
        <v>2</v>
      </c>
      <c r="C102" s="8">
        <v>3</v>
      </c>
      <c r="D102" s="8">
        <v>4</v>
      </c>
      <c r="E102" s="8">
        <v>5</v>
      </c>
      <c r="F102" s="8">
        <v>6</v>
      </c>
      <c r="G102" s="8" t="s">
        <v>0</v>
      </c>
      <c r="H102" s="8">
        <v>8</v>
      </c>
      <c r="I102" s="8">
        <v>9</v>
      </c>
      <c r="J102" s="8">
        <v>10</v>
      </c>
      <c r="K102" s="8" t="s">
        <v>1</v>
      </c>
      <c r="L102" s="8">
        <v>12</v>
      </c>
      <c r="M102" s="8">
        <v>13</v>
      </c>
      <c r="N102" s="8">
        <v>14</v>
      </c>
      <c r="O102" s="8">
        <v>15</v>
      </c>
      <c r="P102" s="8">
        <v>16</v>
      </c>
      <c r="Q102" s="8"/>
      <c r="R102" s="8">
        <v>17</v>
      </c>
      <c r="S102" s="8">
        <v>18</v>
      </c>
      <c r="T102" s="8">
        <v>19</v>
      </c>
    </row>
    <row r="103" spans="1:20" x14ac:dyDescent="0.3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3">
        <v>0</v>
      </c>
      <c r="M103" s="3">
        <v>0</v>
      </c>
      <c r="N103" s="3">
        <v>0</v>
      </c>
      <c r="O103" s="3">
        <f>M103</f>
        <v>0</v>
      </c>
      <c r="P103" s="8" t="s">
        <v>67</v>
      </c>
      <c r="Q103" s="8"/>
      <c r="R103" s="3">
        <v>0</v>
      </c>
      <c r="S103" s="6"/>
      <c r="T103" s="6"/>
    </row>
    <row r="104" spans="1:20" x14ac:dyDescent="0.3">
      <c r="A104" s="6">
        <v>1</v>
      </c>
      <c r="B104" s="67" t="s">
        <v>134</v>
      </c>
      <c r="C104" s="3">
        <v>0</v>
      </c>
      <c r="D104" s="3">
        <v>0</v>
      </c>
      <c r="E104" s="3">
        <v>0</v>
      </c>
      <c r="F104" s="3">
        <v>0</v>
      </c>
      <c r="G104" s="3">
        <v>0</v>
      </c>
      <c r="H104" s="3">
        <v>0</v>
      </c>
      <c r="I104" s="3">
        <v>0</v>
      </c>
      <c r="J104" s="3">
        <v>0</v>
      </c>
      <c r="K104" s="3">
        <f>H104+I104+J104</f>
        <v>0</v>
      </c>
      <c r="L104" s="3">
        <v>0</v>
      </c>
      <c r="M104" s="3">
        <v>0</v>
      </c>
      <c r="N104" s="3">
        <v>0</v>
      </c>
      <c r="O104" s="3">
        <f t="shared" ref="O104:O112" si="10">M104</f>
        <v>0</v>
      </c>
      <c r="P104" s="8" t="s">
        <v>67</v>
      </c>
      <c r="Q104" s="8"/>
      <c r="R104" s="3">
        <v>0</v>
      </c>
      <c r="S104" s="6"/>
      <c r="T104" s="6"/>
    </row>
    <row r="105" spans="1:20" x14ac:dyDescent="0.3">
      <c r="A105" s="6">
        <v>2</v>
      </c>
      <c r="B105" s="67" t="s">
        <v>135</v>
      </c>
      <c r="C105" s="3">
        <v>0</v>
      </c>
      <c r="D105" s="3">
        <v>0</v>
      </c>
      <c r="E105" s="3">
        <v>0</v>
      </c>
      <c r="F105" s="3">
        <v>0</v>
      </c>
      <c r="G105" s="3">
        <v>0</v>
      </c>
      <c r="H105" s="3">
        <v>0</v>
      </c>
      <c r="I105" s="3">
        <v>0</v>
      </c>
      <c r="J105" s="3">
        <v>0</v>
      </c>
      <c r="K105" s="3">
        <f t="shared" ref="K105:K113" si="11">H105+I105+J105</f>
        <v>0</v>
      </c>
      <c r="L105" s="3">
        <v>0</v>
      </c>
      <c r="M105" s="3">
        <v>0</v>
      </c>
      <c r="N105" s="3">
        <v>0</v>
      </c>
      <c r="O105" s="3">
        <f t="shared" si="10"/>
        <v>0</v>
      </c>
      <c r="P105" s="8" t="s">
        <v>67</v>
      </c>
      <c r="Q105" s="8"/>
      <c r="R105" s="3">
        <v>0</v>
      </c>
      <c r="S105" s="6"/>
      <c r="T105" s="6"/>
    </row>
    <row r="106" spans="1:20" x14ac:dyDescent="0.3">
      <c r="A106" s="6">
        <v>3</v>
      </c>
      <c r="B106" s="67" t="s">
        <v>136</v>
      </c>
      <c r="C106" s="3">
        <v>0</v>
      </c>
      <c r="D106" s="3">
        <v>0</v>
      </c>
      <c r="E106" s="3">
        <v>0</v>
      </c>
      <c r="F106" s="3">
        <v>0</v>
      </c>
      <c r="G106" s="3">
        <v>0</v>
      </c>
      <c r="H106" s="3">
        <v>0</v>
      </c>
      <c r="I106" s="3">
        <v>0</v>
      </c>
      <c r="J106" s="3">
        <v>0</v>
      </c>
      <c r="K106" s="3">
        <f t="shared" si="11"/>
        <v>0</v>
      </c>
      <c r="L106" s="3">
        <v>0</v>
      </c>
      <c r="M106" s="3">
        <v>0</v>
      </c>
      <c r="N106" s="3">
        <v>0</v>
      </c>
      <c r="O106" s="3">
        <f t="shared" si="10"/>
        <v>0</v>
      </c>
      <c r="P106" s="8" t="s">
        <v>67</v>
      </c>
      <c r="Q106" s="8"/>
      <c r="R106" s="3">
        <v>0</v>
      </c>
      <c r="S106" s="6"/>
      <c r="T106" s="6"/>
    </row>
    <row r="107" spans="1:20" x14ac:dyDescent="0.3">
      <c r="A107" s="6">
        <v>4</v>
      </c>
      <c r="B107" s="67" t="s">
        <v>137</v>
      </c>
      <c r="C107" s="3">
        <v>0</v>
      </c>
      <c r="D107" s="3">
        <v>0</v>
      </c>
      <c r="E107" s="3">
        <v>0</v>
      </c>
      <c r="F107" s="3">
        <v>0</v>
      </c>
      <c r="G107" s="3">
        <v>0</v>
      </c>
      <c r="H107" s="3">
        <v>0</v>
      </c>
      <c r="I107" s="3">
        <v>0</v>
      </c>
      <c r="J107" s="3">
        <v>0</v>
      </c>
      <c r="K107" s="3">
        <f t="shared" si="11"/>
        <v>0</v>
      </c>
      <c r="L107" s="3">
        <v>0</v>
      </c>
      <c r="M107" s="3">
        <v>0</v>
      </c>
      <c r="N107" s="3">
        <v>0</v>
      </c>
      <c r="O107" s="3">
        <f t="shared" si="10"/>
        <v>0</v>
      </c>
      <c r="P107" s="8" t="s">
        <v>67</v>
      </c>
      <c r="Q107" s="8"/>
      <c r="R107" s="3">
        <v>0</v>
      </c>
      <c r="S107" s="6"/>
      <c r="T107" s="6"/>
    </row>
    <row r="108" spans="1:20" x14ac:dyDescent="0.3">
      <c r="A108" s="6">
        <v>5</v>
      </c>
      <c r="B108" s="67" t="s">
        <v>138</v>
      </c>
      <c r="C108" s="3">
        <v>0</v>
      </c>
      <c r="D108" s="3">
        <v>0</v>
      </c>
      <c r="E108" s="3">
        <v>0</v>
      </c>
      <c r="F108" s="3">
        <v>0</v>
      </c>
      <c r="G108" s="3">
        <f t="shared" ref="G108:G113" si="12">C108+E108-F108</f>
        <v>0</v>
      </c>
      <c r="H108" s="3">
        <v>0</v>
      </c>
      <c r="I108" s="3">
        <v>0</v>
      </c>
      <c r="J108" s="3">
        <v>0</v>
      </c>
      <c r="K108" s="3">
        <f t="shared" si="11"/>
        <v>0</v>
      </c>
      <c r="L108" s="38">
        <v>0</v>
      </c>
      <c r="M108" s="38">
        <v>0</v>
      </c>
      <c r="N108" s="38">
        <v>0</v>
      </c>
      <c r="O108" s="3">
        <f t="shared" si="10"/>
        <v>0</v>
      </c>
      <c r="P108" s="8" t="s">
        <v>67</v>
      </c>
      <c r="Q108" s="8"/>
      <c r="R108" s="3">
        <v>0</v>
      </c>
      <c r="S108" s="6"/>
      <c r="T108" s="6"/>
    </row>
    <row r="109" spans="1:20" x14ac:dyDescent="0.3">
      <c r="A109" s="6">
        <v>6</v>
      </c>
      <c r="B109" s="67" t="s">
        <v>139</v>
      </c>
      <c r="C109" s="38">
        <v>0</v>
      </c>
      <c r="D109" s="3">
        <v>0</v>
      </c>
      <c r="E109" s="3">
        <v>0</v>
      </c>
      <c r="F109" s="3">
        <v>0</v>
      </c>
      <c r="G109" s="3">
        <f t="shared" si="12"/>
        <v>0</v>
      </c>
      <c r="H109" s="3">
        <v>0</v>
      </c>
      <c r="I109" s="38">
        <v>0</v>
      </c>
      <c r="J109" s="3">
        <v>0</v>
      </c>
      <c r="K109" s="3">
        <f t="shared" si="11"/>
        <v>0</v>
      </c>
      <c r="L109" s="38">
        <v>0</v>
      </c>
      <c r="M109" s="38">
        <v>0</v>
      </c>
      <c r="N109" s="38">
        <v>0</v>
      </c>
      <c r="O109" s="3">
        <f t="shared" si="10"/>
        <v>0</v>
      </c>
      <c r="P109" s="8" t="s">
        <v>67</v>
      </c>
      <c r="Q109" s="8"/>
      <c r="R109" s="3">
        <v>0</v>
      </c>
      <c r="S109" s="6"/>
      <c r="T109" s="6"/>
    </row>
    <row r="110" spans="1:20" x14ac:dyDescent="0.3">
      <c r="A110" s="6">
        <v>7</v>
      </c>
      <c r="B110" s="67" t="s">
        <v>140</v>
      </c>
      <c r="C110" s="38">
        <v>0</v>
      </c>
      <c r="D110" s="3">
        <v>0</v>
      </c>
      <c r="E110" s="3">
        <v>0</v>
      </c>
      <c r="F110" s="3">
        <v>0</v>
      </c>
      <c r="G110" s="3">
        <f t="shared" si="12"/>
        <v>0</v>
      </c>
      <c r="H110" s="3">
        <v>0</v>
      </c>
      <c r="I110" s="38">
        <v>0</v>
      </c>
      <c r="J110" s="3">
        <v>0</v>
      </c>
      <c r="K110" s="3">
        <f t="shared" si="11"/>
        <v>0</v>
      </c>
      <c r="L110" s="38">
        <v>0</v>
      </c>
      <c r="M110" s="38">
        <v>0</v>
      </c>
      <c r="N110" s="38">
        <v>0</v>
      </c>
      <c r="O110" s="3">
        <f t="shared" si="10"/>
        <v>0</v>
      </c>
      <c r="P110" s="8" t="s">
        <v>67</v>
      </c>
      <c r="Q110" s="8"/>
      <c r="R110" s="3">
        <v>0</v>
      </c>
      <c r="S110" s="6"/>
      <c r="T110" s="6"/>
    </row>
    <row r="111" spans="1:20" x14ac:dyDescent="0.3">
      <c r="A111" s="6">
        <v>8</v>
      </c>
      <c r="B111" s="67" t="s">
        <v>141</v>
      </c>
      <c r="C111" s="38">
        <v>0</v>
      </c>
      <c r="D111" s="3">
        <v>0</v>
      </c>
      <c r="E111" s="3">
        <v>0</v>
      </c>
      <c r="F111" s="3">
        <v>0</v>
      </c>
      <c r="G111" s="3">
        <f t="shared" si="12"/>
        <v>0</v>
      </c>
      <c r="H111" s="3">
        <v>0</v>
      </c>
      <c r="I111" s="64">
        <v>0</v>
      </c>
      <c r="J111" s="3">
        <v>0</v>
      </c>
      <c r="K111" s="3">
        <f t="shared" si="11"/>
        <v>0</v>
      </c>
      <c r="L111" s="3">
        <v>0</v>
      </c>
      <c r="M111" s="3">
        <v>0</v>
      </c>
      <c r="N111" s="3">
        <v>0</v>
      </c>
      <c r="O111" s="3">
        <f t="shared" si="10"/>
        <v>0</v>
      </c>
      <c r="P111" s="8" t="s">
        <v>67</v>
      </c>
      <c r="Q111" s="8"/>
      <c r="R111" s="3">
        <v>0</v>
      </c>
      <c r="S111" s="6"/>
      <c r="T111" s="6"/>
    </row>
    <row r="112" spans="1:20" x14ac:dyDescent="0.3">
      <c r="A112" s="6">
        <v>9</v>
      </c>
      <c r="B112" s="67" t="s">
        <v>142</v>
      </c>
      <c r="C112" s="3">
        <v>0</v>
      </c>
      <c r="D112" s="3">
        <v>0</v>
      </c>
      <c r="E112" s="3">
        <v>0</v>
      </c>
      <c r="F112" s="3">
        <v>0</v>
      </c>
      <c r="G112" s="3">
        <f t="shared" si="12"/>
        <v>0</v>
      </c>
      <c r="H112" s="3">
        <v>0</v>
      </c>
      <c r="I112" s="64">
        <v>0</v>
      </c>
      <c r="J112" s="3">
        <v>0</v>
      </c>
      <c r="K112" s="3">
        <f t="shared" si="11"/>
        <v>0</v>
      </c>
      <c r="L112" s="3">
        <v>0</v>
      </c>
      <c r="M112" s="3">
        <v>0</v>
      </c>
      <c r="N112" s="3">
        <v>0</v>
      </c>
      <c r="O112" s="3">
        <f t="shared" si="10"/>
        <v>0</v>
      </c>
      <c r="P112" s="8" t="s">
        <v>67</v>
      </c>
      <c r="Q112" s="8"/>
      <c r="R112" s="3">
        <v>0</v>
      </c>
      <c r="S112" s="6"/>
      <c r="T112" s="6"/>
    </row>
    <row r="113" spans="1:20" x14ac:dyDescent="0.3">
      <c r="A113" s="6">
        <v>10</v>
      </c>
      <c r="B113" s="67" t="s">
        <v>143</v>
      </c>
      <c r="C113" s="63">
        <v>5</v>
      </c>
      <c r="D113" s="3">
        <v>0</v>
      </c>
      <c r="E113" s="3">
        <v>0</v>
      </c>
      <c r="F113" s="3">
        <v>0</v>
      </c>
      <c r="G113" s="63">
        <f t="shared" si="12"/>
        <v>5</v>
      </c>
      <c r="H113" s="38">
        <v>1.72</v>
      </c>
      <c r="I113" s="38">
        <v>3.28</v>
      </c>
      <c r="J113" s="38">
        <v>0</v>
      </c>
      <c r="K113" s="3">
        <f t="shared" si="11"/>
        <v>5</v>
      </c>
      <c r="L113" s="63">
        <v>3280</v>
      </c>
      <c r="M113" s="7">
        <v>1000</v>
      </c>
      <c r="N113" s="3">
        <f>I113*O113</f>
        <v>3280</v>
      </c>
      <c r="O113" s="3">
        <v>1000</v>
      </c>
      <c r="P113" s="8" t="s">
        <v>67</v>
      </c>
      <c r="Q113" s="8">
        <v>4000</v>
      </c>
      <c r="R113" s="8">
        <v>24</v>
      </c>
      <c r="S113" s="6"/>
      <c r="T113" s="6"/>
    </row>
    <row r="114" spans="1:20" x14ac:dyDescent="0.3">
      <c r="A114" s="6"/>
      <c r="B114" s="67"/>
      <c r="C114" s="63"/>
      <c r="D114" s="63"/>
      <c r="E114" s="63"/>
      <c r="F114" s="63"/>
      <c r="G114" s="63"/>
      <c r="H114" s="6"/>
      <c r="I114" s="6"/>
      <c r="J114" s="6"/>
      <c r="K114" s="3"/>
      <c r="L114" s="63"/>
      <c r="M114" s="6"/>
      <c r="N114" s="6"/>
      <c r="O114" s="6"/>
      <c r="P114" s="6"/>
      <c r="Q114" s="6"/>
      <c r="R114" s="8"/>
      <c r="S114" s="6"/>
      <c r="T114" s="6"/>
    </row>
    <row r="115" spans="1:20" x14ac:dyDescent="0.3">
      <c r="A115" s="6"/>
      <c r="B115" s="41" t="s">
        <v>3</v>
      </c>
      <c r="C115" s="75">
        <f>SUM(C109:C114)</f>
        <v>5</v>
      </c>
      <c r="D115" s="3">
        <v>0</v>
      </c>
      <c r="E115" s="3">
        <v>0</v>
      </c>
      <c r="F115" s="3">
        <v>0</v>
      </c>
      <c r="G115" s="75">
        <f>SUM(G104:G114)</f>
        <v>5</v>
      </c>
      <c r="H115" s="47">
        <f>SUM(H104:H114)</f>
        <v>1.72</v>
      </c>
      <c r="I115" s="47">
        <f>SUM(I104:I114)</f>
        <v>3.28</v>
      </c>
      <c r="J115" s="47">
        <f>SUM(J104:J114)</f>
        <v>0</v>
      </c>
      <c r="K115" s="44">
        <f>SUM(K104:K114)</f>
        <v>5</v>
      </c>
      <c r="L115" s="63">
        <f>SUM(L113:L114)</f>
        <v>3280</v>
      </c>
      <c r="M115" s="7">
        <f>SUM(M103:M113)/1</f>
        <v>1000</v>
      </c>
      <c r="N115" s="3">
        <f>N113</f>
        <v>3280</v>
      </c>
      <c r="O115" s="7">
        <f>SUM(O103:O113)/1</f>
        <v>1000</v>
      </c>
      <c r="P115" s="8" t="s">
        <v>67</v>
      </c>
      <c r="Q115" s="8">
        <v>4000</v>
      </c>
      <c r="R115" s="8">
        <v>24</v>
      </c>
      <c r="S115" s="6"/>
      <c r="T115" s="6"/>
    </row>
    <row r="117" spans="1:20" ht="20.100000000000001" customHeight="1" x14ac:dyDescent="0.3">
      <c r="A117" s="16" t="s">
        <v>46</v>
      </c>
      <c r="O117" s="419" t="str">
        <f>O75</f>
        <v>Curup Tengah, 31 Desember 2023</v>
      </c>
      <c r="P117" s="419"/>
      <c r="Q117" s="419"/>
      <c r="R117" s="419"/>
      <c r="S117" s="419"/>
      <c r="T117" s="419"/>
    </row>
    <row r="118" spans="1:20" ht="20.100000000000001" customHeight="1" x14ac:dyDescent="0.3">
      <c r="O118" s="419" t="s">
        <v>2</v>
      </c>
      <c r="P118" s="419"/>
      <c r="Q118" s="419"/>
      <c r="R118" s="419"/>
      <c r="S118" s="419"/>
      <c r="T118" s="419"/>
    </row>
    <row r="121" spans="1:20" ht="20.100000000000001" customHeight="1" x14ac:dyDescent="0.3">
      <c r="O121" s="428" t="str">
        <f>O79</f>
        <v>M. YUSUP, SP</v>
      </c>
      <c r="P121" s="428"/>
      <c r="Q121" s="428"/>
      <c r="R121" s="428"/>
      <c r="S121" s="428"/>
      <c r="T121" s="428"/>
    </row>
    <row r="122" spans="1:20" ht="16.5" customHeight="1" x14ac:dyDescent="0.3">
      <c r="O122" s="419" t="str">
        <f>O80</f>
        <v>NIP. 19720618 200901 1 004</v>
      </c>
      <c r="P122" s="419"/>
      <c r="Q122" s="419"/>
      <c r="R122" s="419"/>
      <c r="S122" s="419"/>
      <c r="T122" s="419"/>
    </row>
    <row r="123" spans="1:20" ht="12" customHeight="1" x14ac:dyDescent="0.3"/>
    <row r="126" spans="1:20" ht="20.100000000000001" customHeight="1" x14ac:dyDescent="0.3">
      <c r="A126" s="16" t="s">
        <v>96</v>
      </c>
    </row>
    <row r="127" spans="1:20" x14ac:dyDescent="0.3">
      <c r="L127" s="17"/>
    </row>
    <row r="128" spans="1:20" x14ac:dyDescent="0.3">
      <c r="A128" s="441" t="s">
        <v>93</v>
      </c>
      <c r="B128" s="460"/>
      <c r="C128" s="460"/>
      <c r="D128" s="460"/>
      <c r="E128" s="460"/>
      <c r="F128" s="460"/>
      <c r="G128" s="460"/>
      <c r="H128" s="460"/>
      <c r="I128" s="460"/>
      <c r="J128" s="460"/>
      <c r="K128" s="460"/>
      <c r="L128" s="460"/>
      <c r="M128" s="460"/>
      <c r="N128" s="460"/>
      <c r="O128" s="460"/>
      <c r="P128" s="460"/>
      <c r="Q128" s="460"/>
      <c r="R128" s="460"/>
      <c r="S128" s="460"/>
      <c r="T128" s="447"/>
    </row>
    <row r="129" spans="1:20" x14ac:dyDescent="0.3">
      <c r="A129" s="444" t="s">
        <v>4</v>
      </c>
      <c r="B129" s="461"/>
      <c r="C129" s="461"/>
      <c r="D129" s="461"/>
      <c r="E129" s="461"/>
      <c r="F129" s="461"/>
      <c r="G129" s="461"/>
      <c r="H129" s="461"/>
      <c r="I129" s="461"/>
      <c r="J129" s="461"/>
      <c r="K129" s="461"/>
      <c r="L129" s="461"/>
      <c r="M129" s="461"/>
      <c r="N129" s="461"/>
      <c r="O129" s="461"/>
      <c r="P129" s="461"/>
      <c r="Q129" s="461"/>
      <c r="R129" s="461"/>
      <c r="S129" s="461"/>
      <c r="T129" s="445"/>
    </row>
    <row r="130" spans="1:20" x14ac:dyDescent="0.3">
      <c r="N130" s="18"/>
    </row>
    <row r="131" spans="1:20" x14ac:dyDescent="0.3">
      <c r="A131" s="19" t="s">
        <v>5</v>
      </c>
      <c r="B131" s="19"/>
      <c r="C131" s="19" t="s">
        <v>81</v>
      </c>
      <c r="D131" s="19"/>
      <c r="L131" s="20"/>
      <c r="N131" s="20"/>
      <c r="Q131" s="16" t="s">
        <v>42</v>
      </c>
      <c r="S131" s="16" t="str">
        <f>S91</f>
        <v>: 2023</v>
      </c>
    </row>
    <row r="132" spans="1:20" x14ac:dyDescent="0.3">
      <c r="A132" s="16" t="s">
        <v>9</v>
      </c>
      <c r="C132" s="16" t="s">
        <v>145</v>
      </c>
      <c r="Q132" s="16" t="s">
        <v>43</v>
      </c>
      <c r="S132" s="16" t="s">
        <v>45</v>
      </c>
    </row>
    <row r="133" spans="1:20" x14ac:dyDescent="0.3">
      <c r="A133" s="16" t="s">
        <v>6</v>
      </c>
      <c r="C133" s="16" t="s">
        <v>99</v>
      </c>
      <c r="Q133" s="16" t="s">
        <v>44</v>
      </c>
      <c r="S133" s="16" t="str">
        <f>S93</f>
        <v>: IV ( Empat )</v>
      </c>
    </row>
    <row r="134" spans="1:20" x14ac:dyDescent="0.3">
      <c r="A134" s="16" t="s">
        <v>7</v>
      </c>
      <c r="C134" s="16" t="s">
        <v>41</v>
      </c>
    </row>
    <row r="136" spans="1:20" x14ac:dyDescent="0.3">
      <c r="A136" s="424" t="s">
        <v>8</v>
      </c>
      <c r="B136" s="424" t="s">
        <v>91</v>
      </c>
      <c r="C136" s="22" t="s">
        <v>10</v>
      </c>
      <c r="D136" s="433" t="s">
        <v>15</v>
      </c>
      <c r="E136" s="422"/>
      <c r="F136" s="422"/>
      <c r="G136" s="422"/>
      <c r="H136" s="422"/>
      <c r="I136" s="422"/>
      <c r="J136" s="422"/>
      <c r="K136" s="423"/>
      <c r="L136" s="431" t="s">
        <v>28</v>
      </c>
      <c r="M136" s="432"/>
      <c r="N136" s="431" t="s">
        <v>28</v>
      </c>
      <c r="O136" s="432"/>
      <c r="P136" s="23"/>
      <c r="Q136" s="387"/>
      <c r="R136" s="421" t="s">
        <v>35</v>
      </c>
      <c r="S136" s="427"/>
      <c r="T136" s="424" t="s">
        <v>39</v>
      </c>
    </row>
    <row r="137" spans="1:20" x14ac:dyDescent="0.3">
      <c r="A137" s="425"/>
      <c r="B137" s="425"/>
      <c r="C137" s="24" t="s">
        <v>11</v>
      </c>
      <c r="D137" s="421" t="s">
        <v>16</v>
      </c>
      <c r="E137" s="422"/>
      <c r="F137" s="422"/>
      <c r="G137" s="423"/>
      <c r="H137" s="433" t="s">
        <v>23</v>
      </c>
      <c r="I137" s="422"/>
      <c r="J137" s="422"/>
      <c r="K137" s="423"/>
      <c r="L137" s="434" t="s">
        <v>29</v>
      </c>
      <c r="M137" s="435"/>
      <c r="N137" s="434" t="s">
        <v>29</v>
      </c>
      <c r="O137" s="435"/>
      <c r="P137" s="25"/>
      <c r="Q137" s="26" t="s">
        <v>416</v>
      </c>
      <c r="R137" s="429" t="s">
        <v>36</v>
      </c>
      <c r="S137" s="430"/>
      <c r="T137" s="425"/>
    </row>
    <row r="138" spans="1:20" x14ac:dyDescent="0.3">
      <c r="A138" s="425"/>
      <c r="B138" s="425"/>
      <c r="C138" s="26" t="s">
        <v>12</v>
      </c>
      <c r="D138" s="23"/>
      <c r="E138" s="27"/>
      <c r="F138" s="23"/>
      <c r="G138" s="23"/>
      <c r="H138" s="23"/>
      <c r="I138" s="23"/>
      <c r="J138" s="23"/>
      <c r="K138" s="23"/>
      <c r="L138" s="421" t="s">
        <v>30</v>
      </c>
      <c r="M138" s="427"/>
      <c r="N138" s="421" t="s">
        <v>30</v>
      </c>
      <c r="O138" s="427"/>
      <c r="P138" s="24" t="s">
        <v>34</v>
      </c>
      <c r="Q138" s="24" t="s">
        <v>417</v>
      </c>
      <c r="R138" s="22"/>
      <c r="S138" s="22"/>
      <c r="T138" s="425"/>
    </row>
    <row r="139" spans="1:20" x14ac:dyDescent="0.3">
      <c r="A139" s="425"/>
      <c r="B139" s="425"/>
      <c r="C139" s="26" t="s">
        <v>13</v>
      </c>
      <c r="D139" s="24" t="s">
        <v>17</v>
      </c>
      <c r="E139" s="28" t="s">
        <v>17</v>
      </c>
      <c r="F139" s="24" t="s">
        <v>20</v>
      </c>
      <c r="G139" s="24" t="s">
        <v>22</v>
      </c>
      <c r="H139" s="24" t="s">
        <v>24</v>
      </c>
      <c r="I139" s="24" t="s">
        <v>25</v>
      </c>
      <c r="J139" s="24" t="s">
        <v>26</v>
      </c>
      <c r="K139" s="24" t="s">
        <v>22</v>
      </c>
      <c r="L139" s="429" t="s">
        <v>14</v>
      </c>
      <c r="M139" s="430"/>
      <c r="N139" s="429" t="s">
        <v>33</v>
      </c>
      <c r="O139" s="430"/>
      <c r="P139" s="24" t="s">
        <v>28</v>
      </c>
      <c r="Q139" s="24" t="s">
        <v>418</v>
      </c>
      <c r="R139" s="24" t="s">
        <v>37</v>
      </c>
      <c r="S139" s="24" t="s">
        <v>38</v>
      </c>
      <c r="T139" s="425"/>
    </row>
    <row r="140" spans="1:20" x14ac:dyDescent="0.3">
      <c r="A140" s="425"/>
      <c r="B140" s="425"/>
      <c r="C140" s="26" t="s">
        <v>14</v>
      </c>
      <c r="D140" s="24" t="s">
        <v>18</v>
      </c>
      <c r="E140" s="28" t="s">
        <v>19</v>
      </c>
      <c r="F140" s="24" t="s">
        <v>21</v>
      </c>
      <c r="G140" s="24"/>
      <c r="H140" s="24"/>
      <c r="I140" s="24"/>
      <c r="J140" s="24" t="s">
        <v>27</v>
      </c>
      <c r="K140" s="24"/>
      <c r="L140" s="22" t="s">
        <v>22</v>
      </c>
      <c r="M140" s="22" t="s">
        <v>31</v>
      </c>
      <c r="N140" s="22" t="s">
        <v>22</v>
      </c>
      <c r="O140" s="22" t="s">
        <v>31</v>
      </c>
      <c r="P140" s="25"/>
      <c r="Q140" s="25"/>
      <c r="R140" s="25"/>
      <c r="S140" s="25"/>
      <c r="T140" s="425"/>
    </row>
    <row r="141" spans="1:20" ht="20.100000000000001" customHeight="1" x14ac:dyDescent="0.3">
      <c r="A141" s="426"/>
      <c r="B141" s="426"/>
      <c r="C141" s="29"/>
      <c r="D141" s="30"/>
      <c r="E141" s="31"/>
      <c r="F141" s="30"/>
      <c r="G141" s="30"/>
      <c r="H141" s="30"/>
      <c r="I141" s="30"/>
      <c r="J141" s="30"/>
      <c r="K141" s="30"/>
      <c r="L141" s="32" t="s">
        <v>29</v>
      </c>
      <c r="M141" s="33" t="s">
        <v>32</v>
      </c>
      <c r="N141" s="32" t="s">
        <v>29</v>
      </c>
      <c r="O141" s="33" t="s">
        <v>32</v>
      </c>
      <c r="P141" s="30"/>
      <c r="Q141" s="30"/>
      <c r="R141" s="30"/>
      <c r="S141" s="30"/>
      <c r="T141" s="426"/>
    </row>
    <row r="142" spans="1:20" x14ac:dyDescent="0.3">
      <c r="A142" s="8">
        <v>1</v>
      </c>
      <c r="B142" s="8">
        <v>2</v>
      </c>
      <c r="C142" s="8">
        <v>3</v>
      </c>
      <c r="D142" s="8">
        <v>4</v>
      </c>
      <c r="E142" s="8">
        <v>5</v>
      </c>
      <c r="F142" s="8">
        <v>6</v>
      </c>
      <c r="G142" s="8" t="s">
        <v>0</v>
      </c>
      <c r="H142" s="8">
        <v>8</v>
      </c>
      <c r="I142" s="8">
        <v>9</v>
      </c>
      <c r="J142" s="8">
        <v>10</v>
      </c>
      <c r="K142" s="8" t="s">
        <v>1</v>
      </c>
      <c r="L142" s="8">
        <v>12</v>
      </c>
      <c r="M142" s="8">
        <v>13</v>
      </c>
      <c r="N142" s="8">
        <v>14</v>
      </c>
      <c r="O142" s="8">
        <v>15</v>
      </c>
      <c r="P142" s="8">
        <v>16</v>
      </c>
      <c r="Q142" s="8"/>
      <c r="R142" s="8">
        <v>17</v>
      </c>
      <c r="S142" s="8">
        <v>18</v>
      </c>
      <c r="T142" s="8">
        <v>19</v>
      </c>
    </row>
    <row r="143" spans="1:20" x14ac:dyDescent="0.3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7"/>
      <c r="P143" s="6"/>
      <c r="Q143" s="6"/>
      <c r="R143" s="6"/>
      <c r="S143" s="6"/>
      <c r="T143" s="6"/>
    </row>
    <row r="144" spans="1:20" x14ac:dyDescent="0.3">
      <c r="A144" s="6">
        <v>1</v>
      </c>
      <c r="B144" s="67" t="s">
        <v>134</v>
      </c>
      <c r="C144" s="3">
        <v>0</v>
      </c>
      <c r="D144" s="3">
        <v>0</v>
      </c>
      <c r="E144" s="3">
        <v>0</v>
      </c>
      <c r="F144" s="3">
        <v>0</v>
      </c>
      <c r="G144" s="3">
        <v>0</v>
      </c>
      <c r="H144" s="3">
        <v>0</v>
      </c>
      <c r="I144" s="3">
        <v>0</v>
      </c>
      <c r="J144" s="3">
        <v>0</v>
      </c>
      <c r="K144" s="3">
        <f>H144+I144+J144</f>
        <v>0</v>
      </c>
      <c r="L144" s="3">
        <v>0</v>
      </c>
      <c r="M144" s="3">
        <v>0</v>
      </c>
      <c r="N144" s="3">
        <v>0</v>
      </c>
      <c r="O144" s="3">
        <f>M144</f>
        <v>0</v>
      </c>
      <c r="P144" s="8" t="s">
        <v>68</v>
      </c>
      <c r="Q144" s="8"/>
      <c r="R144" s="3">
        <v>0</v>
      </c>
      <c r="S144" s="6"/>
      <c r="T144" s="6"/>
    </row>
    <row r="145" spans="1:20" x14ac:dyDescent="0.3">
      <c r="A145" s="6">
        <v>2</v>
      </c>
      <c r="B145" s="67" t="s">
        <v>135</v>
      </c>
      <c r="C145" s="3">
        <v>0</v>
      </c>
      <c r="D145" s="3">
        <v>0</v>
      </c>
      <c r="E145" s="3">
        <v>0</v>
      </c>
      <c r="F145" s="3">
        <v>0</v>
      </c>
      <c r="G145" s="3">
        <v>0</v>
      </c>
      <c r="H145" s="3">
        <v>0</v>
      </c>
      <c r="I145" s="3">
        <v>0</v>
      </c>
      <c r="J145" s="3">
        <v>0</v>
      </c>
      <c r="K145" s="3">
        <f t="shared" ref="K145:K153" si="13">H145+I145+J145</f>
        <v>0</v>
      </c>
      <c r="L145" s="3">
        <v>0</v>
      </c>
      <c r="M145" s="3">
        <v>0</v>
      </c>
      <c r="N145" s="3">
        <v>0</v>
      </c>
      <c r="O145" s="3">
        <f t="shared" ref="O145:O152" si="14">M145</f>
        <v>0</v>
      </c>
      <c r="P145" s="8" t="s">
        <v>68</v>
      </c>
      <c r="Q145" s="8"/>
      <c r="R145" s="3">
        <v>0</v>
      </c>
      <c r="S145" s="6"/>
      <c r="T145" s="6"/>
    </row>
    <row r="146" spans="1:20" x14ac:dyDescent="0.3">
      <c r="A146" s="6">
        <v>3</v>
      </c>
      <c r="B146" s="67" t="s">
        <v>136</v>
      </c>
      <c r="C146" s="38">
        <v>1.8</v>
      </c>
      <c r="D146" s="3">
        <v>0</v>
      </c>
      <c r="E146" s="64">
        <v>0</v>
      </c>
      <c r="F146" s="3">
        <v>0</v>
      </c>
      <c r="G146" s="64">
        <f>C146+E146-F146</f>
        <v>1.8</v>
      </c>
      <c r="H146" s="38">
        <v>1.8</v>
      </c>
      <c r="I146" s="3">
        <v>0</v>
      </c>
      <c r="J146" s="3">
        <v>0</v>
      </c>
      <c r="K146" s="38">
        <f t="shared" si="13"/>
        <v>1.8</v>
      </c>
      <c r="L146" s="3">
        <v>0</v>
      </c>
      <c r="M146" s="3">
        <v>0</v>
      </c>
      <c r="N146" s="3">
        <v>0</v>
      </c>
      <c r="O146" s="3">
        <f t="shared" si="14"/>
        <v>0</v>
      </c>
      <c r="P146" s="8" t="s">
        <v>68</v>
      </c>
      <c r="Q146" s="8"/>
      <c r="R146" s="3">
        <v>20</v>
      </c>
      <c r="S146" s="6"/>
      <c r="T146" s="6"/>
    </row>
    <row r="147" spans="1:20" x14ac:dyDescent="0.3">
      <c r="A147" s="6">
        <v>4</v>
      </c>
      <c r="B147" s="67" t="s">
        <v>137</v>
      </c>
      <c r="C147" s="3">
        <v>0</v>
      </c>
      <c r="D147" s="3">
        <v>0</v>
      </c>
      <c r="E147" s="3">
        <v>0</v>
      </c>
      <c r="F147" s="3">
        <v>0</v>
      </c>
      <c r="G147" s="3">
        <v>0</v>
      </c>
      <c r="H147" s="3">
        <v>0</v>
      </c>
      <c r="I147" s="3">
        <v>0</v>
      </c>
      <c r="J147" s="3">
        <v>0</v>
      </c>
      <c r="K147" s="3">
        <f t="shared" si="13"/>
        <v>0</v>
      </c>
      <c r="L147" s="3">
        <v>0</v>
      </c>
      <c r="M147" s="3">
        <v>0</v>
      </c>
      <c r="N147" s="3">
        <v>0</v>
      </c>
      <c r="O147" s="3">
        <f t="shared" si="14"/>
        <v>0</v>
      </c>
      <c r="P147" s="8" t="s">
        <v>68</v>
      </c>
      <c r="Q147" s="8"/>
      <c r="R147" s="3">
        <v>0</v>
      </c>
      <c r="S147" s="6"/>
      <c r="T147" s="6"/>
    </row>
    <row r="148" spans="1:20" x14ac:dyDescent="0.3">
      <c r="A148" s="6">
        <v>5</v>
      </c>
      <c r="B148" s="67" t="s">
        <v>138</v>
      </c>
      <c r="C148" s="3">
        <v>0</v>
      </c>
      <c r="D148" s="3">
        <v>0</v>
      </c>
      <c r="E148" s="3">
        <v>0</v>
      </c>
      <c r="F148" s="3">
        <v>0</v>
      </c>
      <c r="G148" s="3">
        <f t="shared" ref="G148:G153" si="15">C148+E148-F148</f>
        <v>0</v>
      </c>
      <c r="H148" s="3">
        <v>0</v>
      </c>
      <c r="I148" s="3">
        <v>0</v>
      </c>
      <c r="J148" s="3">
        <v>0</v>
      </c>
      <c r="K148" s="3">
        <f t="shared" si="13"/>
        <v>0</v>
      </c>
      <c r="L148" s="3">
        <v>0</v>
      </c>
      <c r="M148" s="3">
        <v>0</v>
      </c>
      <c r="N148" s="3">
        <v>0</v>
      </c>
      <c r="O148" s="3">
        <f t="shared" si="14"/>
        <v>0</v>
      </c>
      <c r="P148" s="8" t="s">
        <v>68</v>
      </c>
      <c r="Q148" s="8"/>
      <c r="R148" s="3">
        <v>0</v>
      </c>
      <c r="S148" s="6"/>
      <c r="T148" s="6"/>
    </row>
    <row r="149" spans="1:20" x14ac:dyDescent="0.3">
      <c r="A149" s="6">
        <v>6</v>
      </c>
      <c r="B149" s="67" t="s">
        <v>139</v>
      </c>
      <c r="C149" s="38">
        <v>0</v>
      </c>
      <c r="D149" s="3">
        <v>0</v>
      </c>
      <c r="E149" s="3">
        <v>0</v>
      </c>
      <c r="F149" s="3">
        <v>0</v>
      </c>
      <c r="G149" s="3">
        <f t="shared" si="15"/>
        <v>0</v>
      </c>
      <c r="H149" s="3">
        <v>0</v>
      </c>
      <c r="I149" s="38">
        <v>0</v>
      </c>
      <c r="J149" s="3">
        <v>0</v>
      </c>
      <c r="K149" s="3">
        <f t="shared" si="13"/>
        <v>0</v>
      </c>
      <c r="L149" s="3">
        <v>0</v>
      </c>
      <c r="M149" s="3">
        <v>0</v>
      </c>
      <c r="N149" s="3">
        <v>0</v>
      </c>
      <c r="O149" s="3">
        <f t="shared" si="14"/>
        <v>0</v>
      </c>
      <c r="P149" s="8" t="s">
        <v>68</v>
      </c>
      <c r="Q149" s="8"/>
      <c r="R149" s="3">
        <v>0</v>
      </c>
      <c r="S149" s="6"/>
      <c r="T149" s="6"/>
    </row>
    <row r="150" spans="1:20" x14ac:dyDescent="0.3">
      <c r="A150" s="6">
        <v>7</v>
      </c>
      <c r="B150" s="67" t="s">
        <v>140</v>
      </c>
      <c r="C150" s="38">
        <v>0</v>
      </c>
      <c r="D150" s="3">
        <v>0</v>
      </c>
      <c r="E150" s="3">
        <v>0</v>
      </c>
      <c r="F150" s="3">
        <v>0</v>
      </c>
      <c r="G150" s="3">
        <f t="shared" si="15"/>
        <v>0</v>
      </c>
      <c r="H150" s="3">
        <v>0</v>
      </c>
      <c r="I150" s="38">
        <v>0</v>
      </c>
      <c r="J150" s="3">
        <v>0</v>
      </c>
      <c r="K150" s="3">
        <f t="shared" si="13"/>
        <v>0</v>
      </c>
      <c r="L150" s="3">
        <v>0</v>
      </c>
      <c r="M150" s="3">
        <v>0</v>
      </c>
      <c r="N150" s="3">
        <v>0</v>
      </c>
      <c r="O150" s="3">
        <f t="shared" si="14"/>
        <v>0</v>
      </c>
      <c r="P150" s="8" t="s">
        <v>68</v>
      </c>
      <c r="Q150" s="8"/>
      <c r="R150" s="3">
        <v>0</v>
      </c>
      <c r="S150" s="6"/>
      <c r="T150" s="6"/>
    </row>
    <row r="151" spans="1:20" x14ac:dyDescent="0.3">
      <c r="A151" s="6">
        <v>8</v>
      </c>
      <c r="B151" s="67" t="s">
        <v>141</v>
      </c>
      <c r="C151" s="38">
        <v>0</v>
      </c>
      <c r="D151" s="3">
        <v>0</v>
      </c>
      <c r="E151" s="3">
        <v>0</v>
      </c>
      <c r="F151" s="3">
        <v>0</v>
      </c>
      <c r="G151" s="3">
        <f t="shared" si="15"/>
        <v>0</v>
      </c>
      <c r="H151" s="3">
        <v>0</v>
      </c>
      <c r="I151" s="64">
        <v>0</v>
      </c>
      <c r="J151" s="3">
        <v>0</v>
      </c>
      <c r="K151" s="3">
        <f t="shared" si="13"/>
        <v>0</v>
      </c>
      <c r="L151" s="3">
        <v>0</v>
      </c>
      <c r="M151" s="3">
        <v>0</v>
      </c>
      <c r="N151" s="3">
        <v>0</v>
      </c>
      <c r="O151" s="3">
        <f t="shared" si="14"/>
        <v>0</v>
      </c>
      <c r="P151" s="8" t="s">
        <v>68</v>
      </c>
      <c r="Q151" s="8"/>
      <c r="R151" s="3">
        <v>0</v>
      </c>
      <c r="S151" s="6"/>
      <c r="T151" s="6"/>
    </row>
    <row r="152" spans="1:20" x14ac:dyDescent="0.3">
      <c r="A152" s="6">
        <v>9</v>
      </c>
      <c r="B152" s="67" t="s">
        <v>142</v>
      </c>
      <c r="C152" s="3">
        <v>0</v>
      </c>
      <c r="D152" s="3">
        <v>0</v>
      </c>
      <c r="E152" s="3">
        <v>0</v>
      </c>
      <c r="F152" s="3">
        <v>0</v>
      </c>
      <c r="G152" s="3">
        <f t="shared" si="15"/>
        <v>0</v>
      </c>
      <c r="H152" s="3">
        <v>0</v>
      </c>
      <c r="I152" s="3"/>
      <c r="J152" s="3">
        <v>0</v>
      </c>
      <c r="K152" s="3">
        <f t="shared" si="13"/>
        <v>0</v>
      </c>
      <c r="L152" s="3">
        <v>0</v>
      </c>
      <c r="M152" s="3">
        <v>0</v>
      </c>
      <c r="N152" s="3">
        <f>I153*O152</f>
        <v>0</v>
      </c>
      <c r="O152" s="3">
        <f t="shared" si="14"/>
        <v>0</v>
      </c>
      <c r="P152" s="8" t="s">
        <v>68</v>
      </c>
      <c r="Q152" s="8"/>
      <c r="R152" s="9">
        <v>0</v>
      </c>
      <c r="S152" s="6"/>
      <c r="T152" s="6"/>
    </row>
    <row r="153" spans="1:20" x14ac:dyDescent="0.3">
      <c r="A153" s="6">
        <v>10</v>
      </c>
      <c r="B153" s="67" t="s">
        <v>143</v>
      </c>
      <c r="C153" s="38">
        <v>7.4</v>
      </c>
      <c r="D153" s="3">
        <v>0</v>
      </c>
      <c r="E153" s="38">
        <v>0</v>
      </c>
      <c r="F153" s="3">
        <v>0</v>
      </c>
      <c r="G153" s="38">
        <f t="shared" si="15"/>
        <v>7.4</v>
      </c>
      <c r="H153" s="38">
        <v>2.4</v>
      </c>
      <c r="I153" s="3">
        <v>3</v>
      </c>
      <c r="J153" s="3">
        <v>2</v>
      </c>
      <c r="K153" s="38">
        <f t="shared" si="13"/>
        <v>7.4</v>
      </c>
      <c r="L153" s="3">
        <v>2100</v>
      </c>
      <c r="M153" s="3">
        <v>700</v>
      </c>
      <c r="N153" s="3">
        <f>I153*O153</f>
        <v>1650</v>
      </c>
      <c r="O153" s="3">
        <v>550</v>
      </c>
      <c r="P153" s="8" t="s">
        <v>68</v>
      </c>
      <c r="Q153" s="8">
        <v>40000</v>
      </c>
      <c r="R153" s="8">
        <v>35</v>
      </c>
      <c r="S153" s="6"/>
      <c r="T153" s="6"/>
    </row>
    <row r="154" spans="1:20" x14ac:dyDescent="0.3">
      <c r="A154" s="6"/>
      <c r="B154" s="67"/>
      <c r="C154" s="3"/>
      <c r="D154" s="3"/>
      <c r="E154" s="3"/>
      <c r="F154" s="3"/>
      <c r="G154" s="3"/>
      <c r="H154" s="3"/>
      <c r="I154" s="3"/>
      <c r="J154" s="3"/>
      <c r="K154" s="3"/>
      <c r="L154" s="6"/>
      <c r="M154" s="6"/>
      <c r="N154" s="6"/>
      <c r="O154" s="6"/>
      <c r="P154" s="8"/>
      <c r="Q154" s="8"/>
      <c r="R154" s="8"/>
      <c r="S154" s="6"/>
      <c r="T154" s="6"/>
    </row>
    <row r="155" spans="1:20" x14ac:dyDescent="0.3">
      <c r="A155" s="6"/>
      <c r="B155" s="41" t="s">
        <v>3</v>
      </c>
      <c r="C155" s="45">
        <f>SUM(C144:C153)</f>
        <v>9.2000000000000011</v>
      </c>
      <c r="D155" s="44">
        <f t="shared" ref="D155:K155" si="16">SUM(D144:D154)</f>
        <v>0</v>
      </c>
      <c r="E155" s="45">
        <f t="shared" si="16"/>
        <v>0</v>
      </c>
      <c r="F155" s="44">
        <f t="shared" si="16"/>
        <v>0</v>
      </c>
      <c r="G155" s="45">
        <f>SUM(G144:G154)</f>
        <v>9.2000000000000011</v>
      </c>
      <c r="H155" s="45">
        <f t="shared" si="16"/>
        <v>4.2</v>
      </c>
      <c r="I155" s="44">
        <f t="shared" si="16"/>
        <v>3</v>
      </c>
      <c r="J155" s="44">
        <f t="shared" si="16"/>
        <v>2</v>
      </c>
      <c r="K155" s="45">
        <f t="shared" si="16"/>
        <v>9.2000000000000011</v>
      </c>
      <c r="L155" s="3">
        <f>SUM(L144:L153)</f>
        <v>2100</v>
      </c>
      <c r="M155" s="3">
        <f>SUM(M144:M153)</f>
        <v>700</v>
      </c>
      <c r="N155" s="3">
        <f>SUM(N152:N154)</f>
        <v>1650</v>
      </c>
      <c r="O155" s="3">
        <f>SUM(O144:O153)</f>
        <v>550</v>
      </c>
      <c r="P155" s="8" t="s">
        <v>68</v>
      </c>
      <c r="Q155" s="8">
        <v>40000</v>
      </c>
      <c r="R155" s="15">
        <f>SUM(R144:R153)</f>
        <v>55</v>
      </c>
      <c r="S155" s="6"/>
      <c r="T155" s="6"/>
    </row>
    <row r="157" spans="1:20" x14ac:dyDescent="0.3">
      <c r="A157" s="82" t="s">
        <v>294</v>
      </c>
      <c r="B157" s="82"/>
      <c r="C157" s="82"/>
      <c r="D157" s="82"/>
      <c r="O157" s="419" t="str">
        <f>O117</f>
        <v>Curup Tengah, 31 Desember 2023</v>
      </c>
      <c r="P157" s="419"/>
      <c r="Q157" s="419"/>
      <c r="R157" s="419"/>
      <c r="S157" s="419"/>
      <c r="T157" s="419"/>
    </row>
    <row r="158" spans="1:20" x14ac:dyDescent="0.3">
      <c r="A158" s="82"/>
      <c r="B158" s="82"/>
      <c r="C158" s="82"/>
      <c r="D158" s="82"/>
      <c r="O158" s="419" t="s">
        <v>2</v>
      </c>
      <c r="P158" s="419"/>
      <c r="Q158" s="419"/>
      <c r="R158" s="419"/>
      <c r="S158" s="419"/>
      <c r="T158" s="419"/>
    </row>
    <row r="159" spans="1:20" x14ac:dyDescent="0.3">
      <c r="A159" s="83"/>
      <c r="B159" s="82"/>
      <c r="C159" s="82"/>
      <c r="D159" s="82"/>
    </row>
    <row r="160" spans="1:20" x14ac:dyDescent="0.3">
      <c r="B160" s="82"/>
    </row>
    <row r="161" spans="1:20" x14ac:dyDescent="0.3">
      <c r="O161" s="428" t="str">
        <f>O121</f>
        <v>M. YUSUP, SP</v>
      </c>
      <c r="P161" s="428"/>
      <c r="Q161" s="428"/>
      <c r="R161" s="428"/>
      <c r="S161" s="428"/>
      <c r="T161" s="428"/>
    </row>
    <row r="162" spans="1:20" x14ac:dyDescent="0.3">
      <c r="O162" s="419" t="str">
        <f>O122</f>
        <v>NIP. 19720618 200901 1 004</v>
      </c>
      <c r="P162" s="419"/>
      <c r="Q162" s="419"/>
      <c r="R162" s="419"/>
      <c r="S162" s="419"/>
      <c r="T162" s="419"/>
    </row>
    <row r="163" spans="1:20" x14ac:dyDescent="0.3">
      <c r="O163" s="70"/>
      <c r="P163" s="70"/>
      <c r="Q163" s="70"/>
      <c r="R163" s="70"/>
      <c r="S163" s="70"/>
      <c r="T163" s="70"/>
    </row>
    <row r="164" spans="1:20" x14ac:dyDescent="0.3">
      <c r="O164" s="70"/>
      <c r="P164" s="70"/>
      <c r="Q164" s="70"/>
      <c r="R164" s="70"/>
      <c r="S164" s="70"/>
      <c r="T164" s="70"/>
    </row>
    <row r="165" spans="1:20" x14ac:dyDescent="0.3">
      <c r="O165" s="70"/>
      <c r="P165" s="70"/>
      <c r="Q165" s="70"/>
      <c r="R165" s="70"/>
      <c r="S165" s="70"/>
      <c r="T165" s="70"/>
    </row>
    <row r="166" spans="1:20" x14ac:dyDescent="0.3">
      <c r="O166" s="70"/>
      <c r="P166" s="70"/>
      <c r="Q166" s="70"/>
      <c r="R166" s="70"/>
      <c r="S166" s="70"/>
      <c r="T166" s="70"/>
    </row>
    <row r="167" spans="1:20" x14ac:dyDescent="0.3">
      <c r="A167" s="16" t="s">
        <v>96</v>
      </c>
    </row>
    <row r="168" spans="1:20" x14ac:dyDescent="0.3">
      <c r="A168" s="441" t="s">
        <v>93</v>
      </c>
      <c r="B168" s="460"/>
      <c r="C168" s="460"/>
      <c r="D168" s="460"/>
      <c r="E168" s="460"/>
      <c r="F168" s="460"/>
      <c r="G168" s="460"/>
      <c r="H168" s="460"/>
      <c r="I168" s="460"/>
      <c r="J168" s="460"/>
      <c r="K168" s="460"/>
      <c r="L168" s="460"/>
      <c r="M168" s="460"/>
      <c r="N168" s="460"/>
      <c r="O168" s="460"/>
      <c r="P168" s="460"/>
      <c r="Q168" s="460"/>
      <c r="R168" s="460"/>
      <c r="S168" s="460"/>
      <c r="T168" s="447"/>
    </row>
    <row r="169" spans="1:20" x14ac:dyDescent="0.3">
      <c r="A169" s="444" t="s">
        <v>4</v>
      </c>
      <c r="B169" s="461"/>
      <c r="C169" s="461"/>
      <c r="D169" s="461"/>
      <c r="E169" s="461"/>
      <c r="F169" s="461"/>
      <c r="G169" s="461"/>
      <c r="H169" s="461"/>
      <c r="I169" s="461"/>
      <c r="J169" s="461"/>
      <c r="K169" s="461"/>
      <c r="L169" s="461"/>
      <c r="M169" s="461"/>
      <c r="N169" s="461"/>
      <c r="O169" s="461"/>
      <c r="P169" s="461"/>
      <c r="Q169" s="461"/>
      <c r="R169" s="461"/>
      <c r="S169" s="461"/>
      <c r="T169" s="445"/>
    </row>
    <row r="170" spans="1:20" x14ac:dyDescent="0.3">
      <c r="N170" s="18"/>
    </row>
    <row r="171" spans="1:20" x14ac:dyDescent="0.3">
      <c r="A171" s="19" t="s">
        <v>5</v>
      </c>
      <c r="B171" s="19"/>
      <c r="C171" s="19" t="s">
        <v>83</v>
      </c>
      <c r="D171" s="19"/>
      <c r="L171" s="20"/>
      <c r="N171" s="20"/>
      <c r="Q171" s="16" t="s">
        <v>42</v>
      </c>
      <c r="S171" s="16" t="str">
        <f>S131</f>
        <v>: 2023</v>
      </c>
    </row>
    <row r="172" spans="1:20" x14ac:dyDescent="0.3">
      <c r="A172" s="16" t="s">
        <v>9</v>
      </c>
      <c r="C172" s="16" t="s">
        <v>145</v>
      </c>
      <c r="Q172" s="16" t="s">
        <v>43</v>
      </c>
      <c r="S172" s="16" t="s">
        <v>45</v>
      </c>
    </row>
    <row r="173" spans="1:20" x14ac:dyDescent="0.3">
      <c r="A173" s="16" t="s">
        <v>6</v>
      </c>
      <c r="C173" s="16" t="s">
        <v>99</v>
      </c>
      <c r="Q173" s="16" t="s">
        <v>44</v>
      </c>
      <c r="S173" s="16" t="str">
        <f>S133</f>
        <v>: IV ( Empat )</v>
      </c>
    </row>
    <row r="174" spans="1:20" x14ac:dyDescent="0.3">
      <c r="A174" s="16" t="s">
        <v>7</v>
      </c>
      <c r="C174" s="16" t="s">
        <v>41</v>
      </c>
    </row>
    <row r="176" spans="1:20" x14ac:dyDescent="0.3">
      <c r="A176" s="424" t="s">
        <v>8</v>
      </c>
      <c r="B176" s="424" t="s">
        <v>91</v>
      </c>
      <c r="C176" s="22" t="s">
        <v>10</v>
      </c>
      <c r="D176" s="433" t="s">
        <v>15</v>
      </c>
      <c r="E176" s="422"/>
      <c r="F176" s="422"/>
      <c r="G176" s="422"/>
      <c r="H176" s="422"/>
      <c r="I176" s="422"/>
      <c r="J176" s="422"/>
      <c r="K176" s="423"/>
      <c r="L176" s="431" t="s">
        <v>28</v>
      </c>
      <c r="M176" s="432"/>
      <c r="N176" s="431" t="s">
        <v>28</v>
      </c>
      <c r="O176" s="432"/>
      <c r="P176" s="23"/>
      <c r="Q176" s="387"/>
      <c r="R176" s="421" t="s">
        <v>35</v>
      </c>
      <c r="S176" s="427"/>
      <c r="T176" s="424" t="s">
        <v>39</v>
      </c>
    </row>
    <row r="177" spans="1:21" x14ac:dyDescent="0.3">
      <c r="A177" s="425"/>
      <c r="B177" s="425"/>
      <c r="C177" s="24" t="s">
        <v>11</v>
      </c>
      <c r="D177" s="421" t="s">
        <v>16</v>
      </c>
      <c r="E177" s="422"/>
      <c r="F177" s="422"/>
      <c r="G177" s="423"/>
      <c r="H177" s="433" t="s">
        <v>23</v>
      </c>
      <c r="I177" s="422"/>
      <c r="J177" s="422"/>
      <c r="K177" s="423"/>
      <c r="L177" s="434" t="s">
        <v>29</v>
      </c>
      <c r="M177" s="435"/>
      <c r="N177" s="434" t="s">
        <v>29</v>
      </c>
      <c r="O177" s="435"/>
      <c r="P177" s="25"/>
      <c r="Q177" s="26" t="s">
        <v>416</v>
      </c>
      <c r="R177" s="429" t="s">
        <v>36</v>
      </c>
      <c r="S177" s="430"/>
      <c r="T177" s="425"/>
    </row>
    <row r="178" spans="1:21" x14ac:dyDescent="0.3">
      <c r="A178" s="425"/>
      <c r="B178" s="425"/>
      <c r="C178" s="26" t="s">
        <v>12</v>
      </c>
      <c r="D178" s="23"/>
      <c r="E178" s="27"/>
      <c r="F178" s="23"/>
      <c r="G178" s="23"/>
      <c r="H178" s="23"/>
      <c r="I178" s="23"/>
      <c r="J178" s="23"/>
      <c r="K178" s="23"/>
      <c r="L178" s="421" t="s">
        <v>30</v>
      </c>
      <c r="M178" s="427"/>
      <c r="N178" s="421" t="s">
        <v>30</v>
      </c>
      <c r="O178" s="427"/>
      <c r="P178" s="24" t="s">
        <v>34</v>
      </c>
      <c r="Q178" s="24" t="s">
        <v>417</v>
      </c>
      <c r="R178" s="22"/>
      <c r="S178" s="22"/>
      <c r="T178" s="425"/>
    </row>
    <row r="179" spans="1:21" x14ac:dyDescent="0.3">
      <c r="A179" s="425"/>
      <c r="B179" s="425"/>
      <c r="C179" s="26" t="s">
        <v>13</v>
      </c>
      <c r="D179" s="24" t="s">
        <v>17</v>
      </c>
      <c r="E179" s="28" t="s">
        <v>17</v>
      </c>
      <c r="F179" s="24" t="s">
        <v>20</v>
      </c>
      <c r="G179" s="24" t="s">
        <v>22</v>
      </c>
      <c r="H179" s="24" t="s">
        <v>24</v>
      </c>
      <c r="I179" s="24" t="s">
        <v>25</v>
      </c>
      <c r="J179" s="24" t="s">
        <v>26</v>
      </c>
      <c r="K179" s="24" t="s">
        <v>22</v>
      </c>
      <c r="L179" s="429" t="s">
        <v>14</v>
      </c>
      <c r="M179" s="430"/>
      <c r="N179" s="429" t="s">
        <v>33</v>
      </c>
      <c r="O179" s="430"/>
      <c r="P179" s="24" t="s">
        <v>28</v>
      </c>
      <c r="Q179" s="24" t="s">
        <v>418</v>
      </c>
      <c r="R179" s="24" t="s">
        <v>37</v>
      </c>
      <c r="S179" s="24" t="s">
        <v>38</v>
      </c>
      <c r="T179" s="425"/>
    </row>
    <row r="180" spans="1:21" x14ac:dyDescent="0.3">
      <c r="A180" s="425"/>
      <c r="B180" s="425"/>
      <c r="C180" s="26" t="s">
        <v>14</v>
      </c>
      <c r="D180" s="24" t="s">
        <v>18</v>
      </c>
      <c r="E180" s="28" t="s">
        <v>19</v>
      </c>
      <c r="F180" s="24" t="s">
        <v>21</v>
      </c>
      <c r="G180" s="24"/>
      <c r="H180" s="24"/>
      <c r="I180" s="24"/>
      <c r="J180" s="24" t="s">
        <v>27</v>
      </c>
      <c r="K180" s="24"/>
      <c r="L180" s="22" t="s">
        <v>22</v>
      </c>
      <c r="M180" s="22" t="s">
        <v>31</v>
      </c>
      <c r="N180" s="22" t="s">
        <v>22</v>
      </c>
      <c r="O180" s="22" t="s">
        <v>31</v>
      </c>
      <c r="P180" s="25"/>
      <c r="Q180" s="25"/>
      <c r="R180" s="25"/>
      <c r="S180" s="25"/>
      <c r="T180" s="425"/>
    </row>
    <row r="181" spans="1:21" ht="20.100000000000001" customHeight="1" x14ac:dyDescent="0.3">
      <c r="A181" s="426"/>
      <c r="B181" s="426"/>
      <c r="C181" s="29"/>
      <c r="D181" s="30"/>
      <c r="E181" s="31"/>
      <c r="F181" s="30"/>
      <c r="G181" s="30"/>
      <c r="H181" s="30"/>
      <c r="I181" s="30"/>
      <c r="J181" s="30"/>
      <c r="K181" s="30"/>
      <c r="L181" s="32" t="s">
        <v>29</v>
      </c>
      <c r="M181" s="33" t="s">
        <v>32</v>
      </c>
      <c r="N181" s="32" t="s">
        <v>29</v>
      </c>
      <c r="O181" s="33" t="s">
        <v>32</v>
      </c>
      <c r="P181" s="30"/>
      <c r="Q181" s="30"/>
      <c r="R181" s="30"/>
      <c r="S181" s="30"/>
      <c r="T181" s="426"/>
    </row>
    <row r="182" spans="1:21" x14ac:dyDescent="0.3">
      <c r="A182" s="8">
        <v>1</v>
      </c>
      <c r="B182" s="8">
        <v>2</v>
      </c>
      <c r="C182" s="8">
        <v>3</v>
      </c>
      <c r="D182" s="8">
        <v>4</v>
      </c>
      <c r="E182" s="8">
        <v>5</v>
      </c>
      <c r="F182" s="8">
        <v>6</v>
      </c>
      <c r="G182" s="8" t="s">
        <v>0</v>
      </c>
      <c r="H182" s="8">
        <v>8</v>
      </c>
      <c r="I182" s="8">
        <v>9</v>
      </c>
      <c r="J182" s="8">
        <v>10</v>
      </c>
      <c r="K182" s="8" t="s">
        <v>1</v>
      </c>
      <c r="L182" s="8">
        <v>12</v>
      </c>
      <c r="M182" s="8">
        <v>13</v>
      </c>
      <c r="N182" s="8">
        <v>14</v>
      </c>
      <c r="O182" s="8">
        <v>15</v>
      </c>
      <c r="P182" s="8">
        <v>16</v>
      </c>
      <c r="Q182" s="8"/>
      <c r="R182" s="8">
        <v>17</v>
      </c>
      <c r="S182" s="8">
        <v>18</v>
      </c>
      <c r="T182" s="8">
        <v>19</v>
      </c>
    </row>
    <row r="183" spans="1:21" x14ac:dyDescent="0.3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7"/>
      <c r="P183" s="6"/>
      <c r="Q183" s="6"/>
      <c r="R183" s="6"/>
      <c r="S183" s="6"/>
      <c r="T183" s="6"/>
    </row>
    <row r="184" spans="1:21" x14ac:dyDescent="0.3">
      <c r="A184" s="6">
        <v>1</v>
      </c>
      <c r="B184" s="67" t="s">
        <v>134</v>
      </c>
      <c r="C184" s="3">
        <v>0</v>
      </c>
      <c r="D184" s="3">
        <v>0</v>
      </c>
      <c r="E184" s="3">
        <v>0</v>
      </c>
      <c r="F184" s="3">
        <v>0</v>
      </c>
      <c r="G184" s="3">
        <v>0</v>
      </c>
      <c r="H184" s="3">
        <v>0</v>
      </c>
      <c r="I184" s="3">
        <v>0</v>
      </c>
      <c r="J184" s="3">
        <v>0</v>
      </c>
      <c r="K184" s="3">
        <f>H184+I184+J184</f>
        <v>0</v>
      </c>
      <c r="L184" s="3">
        <v>0</v>
      </c>
      <c r="M184" s="3">
        <v>0</v>
      </c>
      <c r="N184" s="3">
        <v>0</v>
      </c>
      <c r="O184" s="3">
        <v>0</v>
      </c>
      <c r="P184" s="8" t="s">
        <v>70</v>
      </c>
      <c r="Q184" s="8"/>
      <c r="R184" s="3">
        <v>0</v>
      </c>
      <c r="S184" s="6"/>
      <c r="T184" s="6"/>
    </row>
    <row r="185" spans="1:21" x14ac:dyDescent="0.3">
      <c r="A185" s="6">
        <v>2</v>
      </c>
      <c r="B185" s="67" t="s">
        <v>135</v>
      </c>
      <c r="C185" s="3">
        <v>0</v>
      </c>
      <c r="D185" s="3">
        <v>0</v>
      </c>
      <c r="E185" s="3">
        <v>0</v>
      </c>
      <c r="F185" s="3">
        <v>0</v>
      </c>
      <c r="G185" s="3">
        <v>0</v>
      </c>
      <c r="H185" s="3">
        <v>0</v>
      </c>
      <c r="I185" s="3">
        <v>0</v>
      </c>
      <c r="J185" s="3">
        <v>0</v>
      </c>
      <c r="K185" s="3">
        <f t="shared" ref="K185:K193" si="17">H185+I185+J185</f>
        <v>0</v>
      </c>
      <c r="L185" s="3">
        <v>0</v>
      </c>
      <c r="M185" s="3">
        <v>0</v>
      </c>
      <c r="N185" s="3">
        <v>0</v>
      </c>
      <c r="O185" s="3">
        <v>0</v>
      </c>
      <c r="P185" s="8" t="s">
        <v>70</v>
      </c>
      <c r="Q185" s="8"/>
      <c r="R185" s="3">
        <v>0</v>
      </c>
      <c r="S185" s="6"/>
      <c r="T185" s="6"/>
    </row>
    <row r="186" spans="1:21" s="256" customFormat="1" x14ac:dyDescent="0.3">
      <c r="A186" s="127">
        <v>3</v>
      </c>
      <c r="B186" s="120" t="s">
        <v>136</v>
      </c>
      <c r="C186" s="308">
        <v>2.4500000000000002</v>
      </c>
      <c r="D186" s="122">
        <v>0</v>
      </c>
      <c r="E186" s="308"/>
      <c r="F186" s="122">
        <v>0</v>
      </c>
      <c r="G186" s="308">
        <f>C186+E186-F186</f>
        <v>2.4500000000000002</v>
      </c>
      <c r="H186" s="308">
        <v>2.4500000000000002</v>
      </c>
      <c r="I186" s="122">
        <v>0</v>
      </c>
      <c r="J186" s="122">
        <v>0</v>
      </c>
      <c r="K186" s="308">
        <f t="shared" si="17"/>
        <v>2.4500000000000002</v>
      </c>
      <c r="L186" s="122">
        <v>0</v>
      </c>
      <c r="M186" s="122">
        <v>0</v>
      </c>
      <c r="N186" s="122">
        <v>0</v>
      </c>
      <c r="O186" s="122">
        <v>0</v>
      </c>
      <c r="P186" s="119" t="s">
        <v>70</v>
      </c>
      <c r="Q186" s="119"/>
      <c r="R186" s="122">
        <v>20</v>
      </c>
      <c r="S186" s="127"/>
      <c r="T186" s="127"/>
      <c r="U186" s="256" t="s">
        <v>382</v>
      </c>
    </row>
    <row r="187" spans="1:21" x14ac:dyDescent="0.3">
      <c r="A187" s="6">
        <v>4</v>
      </c>
      <c r="B187" s="67" t="s">
        <v>137</v>
      </c>
      <c r="C187" s="3">
        <v>0</v>
      </c>
      <c r="D187" s="3">
        <v>0</v>
      </c>
      <c r="E187" s="3">
        <v>0</v>
      </c>
      <c r="F187" s="3">
        <v>0</v>
      </c>
      <c r="G187" s="3">
        <v>0</v>
      </c>
      <c r="H187" s="3">
        <v>0</v>
      </c>
      <c r="I187" s="3">
        <v>0</v>
      </c>
      <c r="J187" s="3">
        <v>0</v>
      </c>
      <c r="K187" s="3">
        <f t="shared" si="17"/>
        <v>0</v>
      </c>
      <c r="L187" s="3">
        <v>0</v>
      </c>
      <c r="M187" s="3">
        <v>0</v>
      </c>
      <c r="N187" s="3">
        <v>0</v>
      </c>
      <c r="O187" s="3">
        <v>0</v>
      </c>
      <c r="P187" s="8" t="s">
        <v>70</v>
      </c>
      <c r="Q187" s="8"/>
      <c r="R187" s="3">
        <v>0</v>
      </c>
      <c r="S187" s="6"/>
      <c r="T187" s="6"/>
    </row>
    <row r="188" spans="1:21" x14ac:dyDescent="0.3">
      <c r="A188" s="6">
        <v>5</v>
      </c>
      <c r="B188" s="67" t="s">
        <v>138</v>
      </c>
      <c r="C188" s="3">
        <v>0</v>
      </c>
      <c r="D188" s="3">
        <v>0</v>
      </c>
      <c r="E188" s="3">
        <v>0</v>
      </c>
      <c r="F188" s="3">
        <v>0</v>
      </c>
      <c r="G188" s="3">
        <f>C188+E188-F188</f>
        <v>0</v>
      </c>
      <c r="H188" s="3">
        <v>0</v>
      </c>
      <c r="I188" s="3">
        <v>0</v>
      </c>
      <c r="J188" s="3">
        <v>0</v>
      </c>
      <c r="K188" s="3">
        <f t="shared" si="17"/>
        <v>0</v>
      </c>
      <c r="L188" s="3">
        <v>0</v>
      </c>
      <c r="M188" s="3">
        <v>0</v>
      </c>
      <c r="N188" s="3">
        <v>0</v>
      </c>
      <c r="O188" s="3">
        <v>0</v>
      </c>
      <c r="P188" s="8" t="s">
        <v>70</v>
      </c>
      <c r="Q188" s="8"/>
      <c r="R188" s="3">
        <v>0</v>
      </c>
      <c r="S188" s="6"/>
      <c r="T188" s="6"/>
    </row>
    <row r="189" spans="1:21" x14ac:dyDescent="0.3">
      <c r="A189" s="6">
        <v>6</v>
      </c>
      <c r="B189" s="67" t="s">
        <v>139</v>
      </c>
      <c r="C189" s="3">
        <v>8</v>
      </c>
      <c r="D189" s="3">
        <v>0</v>
      </c>
      <c r="E189" s="3">
        <v>0</v>
      </c>
      <c r="F189" s="3">
        <v>0</v>
      </c>
      <c r="G189" s="3">
        <f>C189+E189-F189</f>
        <v>8</v>
      </c>
      <c r="H189" s="3">
        <v>1</v>
      </c>
      <c r="I189" s="3">
        <v>7</v>
      </c>
      <c r="J189" s="3">
        <v>0</v>
      </c>
      <c r="K189" s="3">
        <f t="shared" si="17"/>
        <v>8</v>
      </c>
      <c r="L189" s="3">
        <v>16800</v>
      </c>
      <c r="M189" s="3">
        <v>2400</v>
      </c>
      <c r="N189" s="3">
        <f>+I189*O189</f>
        <v>16800</v>
      </c>
      <c r="O189" s="3">
        <v>2400</v>
      </c>
      <c r="P189" s="8" t="s">
        <v>70</v>
      </c>
      <c r="Q189" s="8">
        <v>17000</v>
      </c>
      <c r="R189" s="3">
        <v>16</v>
      </c>
      <c r="S189" s="6"/>
      <c r="T189" s="6"/>
    </row>
    <row r="190" spans="1:21" x14ac:dyDescent="0.3">
      <c r="A190" s="6">
        <v>7</v>
      </c>
      <c r="B190" s="67" t="s">
        <v>140</v>
      </c>
      <c r="C190" s="38">
        <v>0</v>
      </c>
      <c r="D190" s="3">
        <v>0</v>
      </c>
      <c r="E190" s="3">
        <v>0</v>
      </c>
      <c r="F190" s="3">
        <v>0</v>
      </c>
      <c r="G190" s="38">
        <v>0</v>
      </c>
      <c r="H190" s="3">
        <v>0</v>
      </c>
      <c r="I190" s="3"/>
      <c r="J190" s="3">
        <v>0</v>
      </c>
      <c r="K190" s="3">
        <f t="shared" si="17"/>
        <v>0</v>
      </c>
      <c r="L190" s="3">
        <v>0</v>
      </c>
      <c r="M190" s="3">
        <v>0</v>
      </c>
      <c r="N190" s="3">
        <f>+I190*O190</f>
        <v>0</v>
      </c>
      <c r="O190" s="3">
        <v>0</v>
      </c>
      <c r="P190" s="8" t="s">
        <v>70</v>
      </c>
      <c r="Q190" s="8"/>
      <c r="R190" s="3">
        <v>0</v>
      </c>
      <c r="S190" s="6"/>
      <c r="T190" s="6"/>
    </row>
    <row r="191" spans="1:21" x14ac:dyDescent="0.3">
      <c r="A191" s="6">
        <v>8</v>
      </c>
      <c r="B191" s="67" t="s">
        <v>141</v>
      </c>
      <c r="C191" s="38">
        <v>0</v>
      </c>
      <c r="D191" s="3">
        <v>0</v>
      </c>
      <c r="E191" s="3">
        <v>0</v>
      </c>
      <c r="F191" s="3">
        <v>0</v>
      </c>
      <c r="G191" s="38">
        <v>0</v>
      </c>
      <c r="H191" s="3">
        <v>0</v>
      </c>
      <c r="I191" s="3"/>
      <c r="J191" s="3">
        <v>0</v>
      </c>
      <c r="K191" s="3">
        <f t="shared" si="17"/>
        <v>0</v>
      </c>
      <c r="L191" s="3">
        <v>0</v>
      </c>
      <c r="M191" s="3">
        <v>0</v>
      </c>
      <c r="N191" s="3">
        <f>+I191*O191</f>
        <v>0</v>
      </c>
      <c r="O191" s="3">
        <v>0</v>
      </c>
      <c r="P191" s="8" t="s">
        <v>70</v>
      </c>
      <c r="Q191" s="8"/>
      <c r="R191" s="3">
        <v>0</v>
      </c>
      <c r="S191" s="6"/>
      <c r="T191" s="6"/>
    </row>
    <row r="192" spans="1:21" x14ac:dyDescent="0.3">
      <c r="A192" s="6">
        <v>9</v>
      </c>
      <c r="B192" s="67" t="s">
        <v>142</v>
      </c>
      <c r="C192" s="38">
        <v>0</v>
      </c>
      <c r="D192" s="3">
        <v>0</v>
      </c>
      <c r="E192" s="3">
        <v>0</v>
      </c>
      <c r="F192" s="3">
        <v>0</v>
      </c>
      <c r="G192" s="38">
        <v>0</v>
      </c>
      <c r="H192" s="3">
        <v>0</v>
      </c>
      <c r="I192" s="3"/>
      <c r="J192" s="3">
        <v>0</v>
      </c>
      <c r="K192" s="3">
        <f t="shared" si="17"/>
        <v>0</v>
      </c>
      <c r="L192" s="3">
        <v>0</v>
      </c>
      <c r="M192" s="3">
        <v>0</v>
      </c>
      <c r="N192" s="3">
        <f>+I192*O192</f>
        <v>0</v>
      </c>
      <c r="O192" s="3">
        <v>0</v>
      </c>
      <c r="P192" s="8" t="s">
        <v>70</v>
      </c>
      <c r="Q192" s="8"/>
      <c r="R192" s="3">
        <v>0</v>
      </c>
      <c r="S192" s="6"/>
      <c r="T192" s="6"/>
    </row>
    <row r="193" spans="1:20" x14ac:dyDescent="0.3">
      <c r="A193" s="6">
        <v>10</v>
      </c>
      <c r="B193" s="67" t="s">
        <v>143</v>
      </c>
      <c r="C193" s="38">
        <v>32.799999999999997</v>
      </c>
      <c r="D193" s="3">
        <v>0</v>
      </c>
      <c r="E193" s="64">
        <v>0</v>
      </c>
      <c r="F193" s="3">
        <v>0</v>
      </c>
      <c r="G193" s="64">
        <f>C193+E193-F193</f>
        <v>32.799999999999997</v>
      </c>
      <c r="H193" s="38">
        <v>10.55</v>
      </c>
      <c r="I193" s="38">
        <v>20.25</v>
      </c>
      <c r="J193" s="3">
        <v>2</v>
      </c>
      <c r="K193" s="38">
        <f t="shared" si="17"/>
        <v>32.799999999999997</v>
      </c>
      <c r="L193" s="7">
        <v>66825</v>
      </c>
      <c r="M193" s="7">
        <v>3300</v>
      </c>
      <c r="N193" s="3">
        <f>+I193*O193</f>
        <v>66825</v>
      </c>
      <c r="O193" s="7">
        <v>3300</v>
      </c>
      <c r="P193" s="8" t="s">
        <v>70</v>
      </c>
      <c r="Q193" s="8">
        <v>17000</v>
      </c>
      <c r="R193" s="8">
        <v>47</v>
      </c>
      <c r="S193" s="6"/>
      <c r="T193" s="6"/>
    </row>
    <row r="194" spans="1:20" x14ac:dyDescent="0.3">
      <c r="A194" s="6"/>
      <c r="B194" s="67"/>
      <c r="C194" s="6"/>
      <c r="D194" s="6"/>
      <c r="E194" s="6"/>
      <c r="F194" s="6"/>
      <c r="G194" s="3"/>
      <c r="H194" s="6"/>
      <c r="I194" s="6"/>
      <c r="J194" s="3"/>
      <c r="K194" s="3"/>
      <c r="L194" s="6"/>
      <c r="M194" s="36"/>
      <c r="N194" s="7"/>
      <c r="O194" s="7"/>
      <c r="P194" s="6"/>
      <c r="Q194" s="6"/>
      <c r="R194" s="8"/>
      <c r="S194" s="6"/>
      <c r="T194" s="6"/>
    </row>
    <row r="195" spans="1:20" x14ac:dyDescent="0.3">
      <c r="A195" s="6"/>
      <c r="B195" s="41" t="s">
        <v>3</v>
      </c>
      <c r="C195" s="47">
        <f>SUM(C184:C193)</f>
        <v>43.25</v>
      </c>
      <c r="D195" s="47">
        <f t="shared" ref="D195:J195" si="18">SUM(D184:D194)</f>
        <v>0</v>
      </c>
      <c r="E195" s="47">
        <f t="shared" si="18"/>
        <v>0</v>
      </c>
      <c r="F195" s="7">
        <f t="shared" si="18"/>
        <v>0</v>
      </c>
      <c r="G195" s="45">
        <f>SUM(G184:G194)</f>
        <v>43.25</v>
      </c>
      <c r="H195" s="47">
        <f t="shared" si="18"/>
        <v>14</v>
      </c>
      <c r="I195" s="47">
        <f t="shared" si="18"/>
        <v>27.25</v>
      </c>
      <c r="J195" s="44">
        <f t="shared" si="18"/>
        <v>2</v>
      </c>
      <c r="K195" s="45">
        <f>SUM(K184:K194)</f>
        <v>43.25</v>
      </c>
      <c r="L195" s="7">
        <f>SUM(L184:L193)</f>
        <v>83625</v>
      </c>
      <c r="M195" s="7">
        <f>SUM(M189:M193)/2</f>
        <v>2850</v>
      </c>
      <c r="N195" s="7">
        <f>SUM(N184:N193)</f>
        <v>83625</v>
      </c>
      <c r="O195" s="7">
        <f>SUM(O184:O193)/2</f>
        <v>2850</v>
      </c>
      <c r="P195" s="8" t="s">
        <v>70</v>
      </c>
      <c r="Q195" s="8">
        <v>17000</v>
      </c>
      <c r="R195" s="8">
        <v>63</v>
      </c>
      <c r="S195" s="6"/>
      <c r="T195" s="6"/>
    </row>
    <row r="196" spans="1:20" x14ac:dyDescent="0.3">
      <c r="O196" s="374"/>
      <c r="P196" s="374"/>
      <c r="Q196" s="374"/>
      <c r="R196" s="374"/>
      <c r="S196" s="374"/>
      <c r="T196" s="374"/>
    </row>
    <row r="197" spans="1:20" x14ac:dyDescent="0.3">
      <c r="A197" s="82" t="s">
        <v>295</v>
      </c>
      <c r="B197" s="354"/>
      <c r="C197" s="354"/>
      <c r="D197" s="354"/>
      <c r="E197" s="354"/>
      <c r="O197" s="466" t="str">
        <f>O157</f>
        <v>Curup Tengah, 31 Desember 2023</v>
      </c>
      <c r="P197" s="466"/>
      <c r="Q197" s="466"/>
      <c r="R197" s="466"/>
      <c r="S197" s="466"/>
      <c r="T197" s="466"/>
    </row>
    <row r="198" spans="1:20" ht="15" customHeight="1" x14ac:dyDescent="0.3">
      <c r="A198" s="83"/>
      <c r="B198" s="467" t="s">
        <v>370</v>
      </c>
      <c r="C198" s="467"/>
      <c r="D198" s="467"/>
      <c r="E198" s="467"/>
      <c r="O198" s="466" t="s">
        <v>2</v>
      </c>
      <c r="P198" s="466"/>
      <c r="Q198" s="466"/>
      <c r="R198" s="466"/>
      <c r="S198" s="466"/>
      <c r="T198" s="466"/>
    </row>
    <row r="199" spans="1:20" x14ac:dyDescent="0.3">
      <c r="A199" s="82"/>
      <c r="B199" s="467"/>
      <c r="C199" s="467"/>
      <c r="D199" s="467"/>
      <c r="E199" s="467"/>
      <c r="O199" s="74"/>
      <c r="P199" s="74"/>
      <c r="Q199" s="74"/>
      <c r="R199" s="74"/>
      <c r="S199" s="74"/>
      <c r="T199" s="74"/>
    </row>
    <row r="200" spans="1:20" x14ac:dyDescent="0.3">
      <c r="A200" s="82"/>
      <c r="B200" s="467"/>
      <c r="C200" s="467"/>
      <c r="D200" s="467"/>
      <c r="E200" s="467"/>
      <c r="O200" s="74"/>
      <c r="P200" s="74"/>
      <c r="Q200" s="74"/>
      <c r="R200" s="74"/>
      <c r="S200" s="74"/>
      <c r="T200" s="74"/>
    </row>
    <row r="201" spans="1:20" x14ac:dyDescent="0.3">
      <c r="A201" s="21"/>
      <c r="B201" s="82"/>
      <c r="O201" s="465" t="str">
        <f>O161</f>
        <v>M. YUSUP, SP</v>
      </c>
      <c r="P201" s="465"/>
      <c r="Q201" s="465"/>
      <c r="R201" s="465"/>
      <c r="S201" s="465"/>
      <c r="T201" s="465"/>
    </row>
    <row r="202" spans="1:20" x14ac:dyDescent="0.3">
      <c r="O202" s="466" t="str">
        <f>O162</f>
        <v>NIP. 19720618 200901 1 004</v>
      </c>
      <c r="P202" s="466"/>
      <c r="Q202" s="466"/>
      <c r="R202" s="466"/>
      <c r="S202" s="466"/>
      <c r="T202" s="466"/>
    </row>
    <row r="203" spans="1:20" x14ac:dyDescent="0.3">
      <c r="O203" s="70"/>
      <c r="P203" s="70"/>
      <c r="Q203" s="70"/>
      <c r="R203" s="70"/>
      <c r="S203" s="70"/>
      <c r="T203" s="70"/>
    </row>
    <row r="204" spans="1:20" x14ac:dyDescent="0.3">
      <c r="O204" s="70"/>
      <c r="P204" s="70"/>
      <c r="Q204" s="70"/>
      <c r="R204" s="70"/>
      <c r="S204" s="70"/>
      <c r="T204" s="70"/>
    </row>
    <row r="205" spans="1:20" x14ac:dyDescent="0.3">
      <c r="O205" s="70"/>
      <c r="P205" s="70"/>
      <c r="Q205" s="70"/>
      <c r="R205" s="70"/>
      <c r="S205" s="70"/>
      <c r="T205" s="70"/>
    </row>
    <row r="206" spans="1:20" x14ac:dyDescent="0.3">
      <c r="O206" s="70"/>
      <c r="P206" s="70"/>
      <c r="Q206" s="70"/>
      <c r="R206" s="70"/>
      <c r="S206" s="70"/>
      <c r="T206" s="70"/>
    </row>
    <row r="207" spans="1:20" x14ac:dyDescent="0.3">
      <c r="O207" s="70"/>
      <c r="P207" s="70"/>
      <c r="Q207" s="70"/>
      <c r="R207" s="70"/>
      <c r="S207" s="70"/>
      <c r="T207" s="70"/>
    </row>
    <row r="208" spans="1:20" x14ac:dyDescent="0.3">
      <c r="O208" s="70"/>
      <c r="P208" s="70"/>
      <c r="Q208" s="70"/>
      <c r="R208" s="70"/>
      <c r="S208" s="70"/>
      <c r="T208" s="70"/>
    </row>
    <row r="209" spans="1:20" x14ac:dyDescent="0.3">
      <c r="A209" s="16" t="s">
        <v>96</v>
      </c>
    </row>
    <row r="210" spans="1:20" x14ac:dyDescent="0.3">
      <c r="L210" s="17"/>
    </row>
    <row r="211" spans="1:20" x14ac:dyDescent="0.3">
      <c r="A211" s="441" t="s">
        <v>93</v>
      </c>
      <c r="B211" s="460"/>
      <c r="C211" s="460"/>
      <c r="D211" s="460"/>
      <c r="E211" s="460"/>
      <c r="F211" s="460"/>
      <c r="G211" s="460"/>
      <c r="H211" s="460"/>
      <c r="I211" s="460"/>
      <c r="J211" s="460"/>
      <c r="K211" s="460"/>
      <c r="L211" s="460"/>
      <c r="M211" s="460"/>
      <c r="N211" s="460"/>
      <c r="O211" s="460"/>
      <c r="P211" s="460"/>
      <c r="Q211" s="460"/>
      <c r="R211" s="460"/>
      <c r="S211" s="460"/>
      <c r="T211" s="447"/>
    </row>
    <row r="212" spans="1:20" x14ac:dyDescent="0.3">
      <c r="A212" s="444" t="s">
        <v>4</v>
      </c>
      <c r="B212" s="461"/>
      <c r="C212" s="461"/>
      <c r="D212" s="461"/>
      <c r="E212" s="461"/>
      <c r="F212" s="461"/>
      <c r="G212" s="461"/>
      <c r="H212" s="461"/>
      <c r="I212" s="461"/>
      <c r="J212" s="461"/>
      <c r="K212" s="461"/>
      <c r="L212" s="461"/>
      <c r="M212" s="461"/>
      <c r="N212" s="461"/>
      <c r="O212" s="461"/>
      <c r="P212" s="461"/>
      <c r="Q212" s="461"/>
      <c r="R212" s="461"/>
      <c r="S212" s="461"/>
      <c r="T212" s="445"/>
    </row>
    <row r="213" spans="1:20" ht="20.100000000000001" customHeight="1" x14ac:dyDescent="0.3">
      <c r="N213" s="18"/>
    </row>
    <row r="214" spans="1:20" ht="20.100000000000001" customHeight="1" x14ac:dyDescent="0.3">
      <c r="A214" s="19" t="s">
        <v>5</v>
      </c>
      <c r="B214" s="19"/>
      <c r="C214" s="19" t="s">
        <v>87</v>
      </c>
      <c r="D214" s="19"/>
      <c r="L214" s="20"/>
      <c r="N214" s="20"/>
      <c r="Q214" s="16" t="s">
        <v>42</v>
      </c>
      <c r="S214" s="16" t="str">
        <f>S171</f>
        <v>: 2023</v>
      </c>
    </row>
    <row r="215" spans="1:20" ht="20.100000000000001" customHeight="1" x14ac:dyDescent="0.3">
      <c r="A215" s="16" t="s">
        <v>9</v>
      </c>
      <c r="C215" s="16" t="s">
        <v>145</v>
      </c>
      <c r="Q215" s="16" t="s">
        <v>43</v>
      </c>
      <c r="S215" s="16" t="s">
        <v>45</v>
      </c>
    </row>
    <row r="216" spans="1:20" ht="20.100000000000001" customHeight="1" x14ac:dyDescent="0.3">
      <c r="A216" s="16" t="s">
        <v>6</v>
      </c>
      <c r="C216" s="16" t="s">
        <v>99</v>
      </c>
      <c r="Q216" s="16" t="s">
        <v>44</v>
      </c>
      <c r="S216" s="16" t="str">
        <f>S173</f>
        <v>: IV ( Empat )</v>
      </c>
    </row>
    <row r="217" spans="1:20" x14ac:dyDescent="0.3">
      <c r="A217" s="16" t="s">
        <v>7</v>
      </c>
      <c r="C217" s="16" t="s">
        <v>41</v>
      </c>
    </row>
    <row r="219" spans="1:20" x14ac:dyDescent="0.3">
      <c r="A219" s="424" t="s">
        <v>8</v>
      </c>
      <c r="B219" s="424" t="s">
        <v>91</v>
      </c>
      <c r="C219" s="22" t="s">
        <v>10</v>
      </c>
      <c r="D219" s="433" t="s">
        <v>15</v>
      </c>
      <c r="E219" s="422"/>
      <c r="F219" s="422"/>
      <c r="G219" s="422"/>
      <c r="H219" s="422"/>
      <c r="I219" s="422"/>
      <c r="J219" s="422"/>
      <c r="K219" s="423"/>
      <c r="L219" s="431" t="s">
        <v>28</v>
      </c>
      <c r="M219" s="432"/>
      <c r="N219" s="431" t="s">
        <v>28</v>
      </c>
      <c r="O219" s="432"/>
      <c r="P219" s="23"/>
      <c r="Q219" s="387"/>
      <c r="R219" s="421" t="s">
        <v>35</v>
      </c>
      <c r="S219" s="427"/>
      <c r="T219" s="424" t="s">
        <v>39</v>
      </c>
    </row>
    <row r="220" spans="1:20" x14ac:dyDescent="0.3">
      <c r="A220" s="425"/>
      <c r="B220" s="425"/>
      <c r="C220" s="24" t="s">
        <v>11</v>
      </c>
      <c r="D220" s="421" t="s">
        <v>16</v>
      </c>
      <c r="E220" s="422"/>
      <c r="F220" s="422"/>
      <c r="G220" s="423"/>
      <c r="H220" s="433" t="s">
        <v>23</v>
      </c>
      <c r="I220" s="422"/>
      <c r="J220" s="422"/>
      <c r="K220" s="423"/>
      <c r="L220" s="434" t="s">
        <v>29</v>
      </c>
      <c r="M220" s="435"/>
      <c r="N220" s="434" t="s">
        <v>29</v>
      </c>
      <c r="O220" s="435"/>
      <c r="P220" s="25"/>
      <c r="Q220" s="26" t="s">
        <v>416</v>
      </c>
      <c r="R220" s="429" t="s">
        <v>36</v>
      </c>
      <c r="S220" s="430"/>
      <c r="T220" s="425"/>
    </row>
    <row r="221" spans="1:20" x14ac:dyDescent="0.3">
      <c r="A221" s="425"/>
      <c r="B221" s="425"/>
      <c r="C221" s="26" t="s">
        <v>12</v>
      </c>
      <c r="D221" s="23"/>
      <c r="E221" s="27"/>
      <c r="F221" s="23"/>
      <c r="G221" s="23"/>
      <c r="H221" s="23"/>
      <c r="I221" s="23"/>
      <c r="J221" s="23"/>
      <c r="K221" s="23"/>
      <c r="L221" s="421" t="s">
        <v>30</v>
      </c>
      <c r="M221" s="427"/>
      <c r="N221" s="421" t="s">
        <v>30</v>
      </c>
      <c r="O221" s="427"/>
      <c r="P221" s="24" t="s">
        <v>34</v>
      </c>
      <c r="Q221" s="24" t="s">
        <v>417</v>
      </c>
      <c r="R221" s="22"/>
      <c r="S221" s="22"/>
      <c r="T221" s="425"/>
    </row>
    <row r="222" spans="1:20" x14ac:dyDescent="0.3">
      <c r="A222" s="425"/>
      <c r="B222" s="425"/>
      <c r="C222" s="26" t="s">
        <v>13</v>
      </c>
      <c r="D222" s="24" t="s">
        <v>17</v>
      </c>
      <c r="E222" s="28" t="s">
        <v>17</v>
      </c>
      <c r="F222" s="24" t="s">
        <v>20</v>
      </c>
      <c r="G222" s="24" t="s">
        <v>22</v>
      </c>
      <c r="H222" s="24" t="s">
        <v>24</v>
      </c>
      <c r="I222" s="24" t="s">
        <v>25</v>
      </c>
      <c r="J222" s="24" t="s">
        <v>26</v>
      </c>
      <c r="K222" s="24" t="s">
        <v>22</v>
      </c>
      <c r="L222" s="429" t="s">
        <v>14</v>
      </c>
      <c r="M222" s="430"/>
      <c r="N222" s="429" t="s">
        <v>33</v>
      </c>
      <c r="O222" s="430"/>
      <c r="P222" s="24" t="s">
        <v>28</v>
      </c>
      <c r="Q222" s="24" t="s">
        <v>418</v>
      </c>
      <c r="R222" s="24" t="s">
        <v>37</v>
      </c>
      <c r="S222" s="24" t="s">
        <v>38</v>
      </c>
      <c r="T222" s="425"/>
    </row>
    <row r="223" spans="1:20" x14ac:dyDescent="0.3">
      <c r="A223" s="425"/>
      <c r="B223" s="425"/>
      <c r="C223" s="26" t="s">
        <v>14</v>
      </c>
      <c r="D223" s="24" t="s">
        <v>18</v>
      </c>
      <c r="E223" s="28" t="s">
        <v>19</v>
      </c>
      <c r="F223" s="24" t="s">
        <v>21</v>
      </c>
      <c r="G223" s="24"/>
      <c r="H223" s="24"/>
      <c r="I223" s="24"/>
      <c r="J223" s="24" t="s">
        <v>27</v>
      </c>
      <c r="K223" s="24"/>
      <c r="L223" s="22" t="s">
        <v>22</v>
      </c>
      <c r="M223" s="22" t="s">
        <v>31</v>
      </c>
      <c r="N223" s="22" t="s">
        <v>22</v>
      </c>
      <c r="O223" s="22" t="s">
        <v>31</v>
      </c>
      <c r="P223" s="25"/>
      <c r="Q223" s="25"/>
      <c r="R223" s="25"/>
      <c r="S223" s="25"/>
      <c r="T223" s="425"/>
    </row>
    <row r="224" spans="1:20" x14ac:dyDescent="0.3">
      <c r="A224" s="426"/>
      <c r="B224" s="426"/>
      <c r="C224" s="29"/>
      <c r="D224" s="30"/>
      <c r="E224" s="31"/>
      <c r="F224" s="30"/>
      <c r="G224" s="30"/>
      <c r="H224" s="30"/>
      <c r="I224" s="30"/>
      <c r="J224" s="30"/>
      <c r="K224" s="30"/>
      <c r="L224" s="32" t="s">
        <v>29</v>
      </c>
      <c r="M224" s="33" t="s">
        <v>32</v>
      </c>
      <c r="N224" s="32" t="s">
        <v>29</v>
      </c>
      <c r="O224" s="33" t="s">
        <v>32</v>
      </c>
      <c r="P224" s="30"/>
      <c r="Q224" s="30"/>
      <c r="R224" s="30"/>
      <c r="S224" s="30"/>
      <c r="T224" s="426"/>
    </row>
    <row r="225" spans="1:20" x14ac:dyDescent="0.3">
      <c r="A225" s="8">
        <v>1</v>
      </c>
      <c r="B225" s="8">
        <v>2</v>
      </c>
      <c r="C225" s="8">
        <v>3</v>
      </c>
      <c r="D225" s="8">
        <v>4</v>
      </c>
      <c r="E225" s="8">
        <v>5</v>
      </c>
      <c r="F225" s="8">
        <v>6</v>
      </c>
      <c r="G225" s="8" t="s">
        <v>0</v>
      </c>
      <c r="H225" s="8">
        <v>8</v>
      </c>
      <c r="I225" s="8">
        <v>9</v>
      </c>
      <c r="J225" s="8">
        <v>10</v>
      </c>
      <c r="K225" s="8" t="s">
        <v>1</v>
      </c>
      <c r="L225" s="8">
        <v>12</v>
      </c>
      <c r="M225" s="8">
        <v>13</v>
      </c>
      <c r="N225" s="8">
        <v>14</v>
      </c>
      <c r="O225" s="8">
        <v>15</v>
      </c>
      <c r="P225" s="8">
        <v>16</v>
      </c>
      <c r="Q225" s="8"/>
      <c r="R225" s="8">
        <v>17</v>
      </c>
      <c r="S225" s="8">
        <v>18</v>
      </c>
      <c r="T225" s="8">
        <v>19</v>
      </c>
    </row>
    <row r="226" spans="1:20" ht="20.100000000000001" customHeight="1" x14ac:dyDescent="0.3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7"/>
      <c r="P226" s="6"/>
      <c r="Q226" s="6"/>
      <c r="R226" s="6"/>
      <c r="S226" s="6"/>
      <c r="T226" s="6"/>
    </row>
    <row r="227" spans="1:20" x14ac:dyDescent="0.3">
      <c r="A227" s="6">
        <v>1</v>
      </c>
      <c r="B227" s="67" t="s">
        <v>134</v>
      </c>
      <c r="C227" s="3">
        <v>0</v>
      </c>
      <c r="D227" s="3">
        <v>0</v>
      </c>
      <c r="E227" s="3">
        <v>0</v>
      </c>
      <c r="F227" s="3">
        <v>0</v>
      </c>
      <c r="G227" s="3">
        <v>0</v>
      </c>
      <c r="H227" s="3">
        <v>0</v>
      </c>
      <c r="I227" s="3">
        <v>0</v>
      </c>
      <c r="J227" s="3">
        <v>0</v>
      </c>
      <c r="K227" s="3">
        <f>H227+I227+J227</f>
        <v>0</v>
      </c>
      <c r="L227" s="3">
        <v>0</v>
      </c>
      <c r="M227" s="3">
        <v>0</v>
      </c>
      <c r="N227" s="3">
        <v>0</v>
      </c>
      <c r="O227" s="3">
        <f>M227</f>
        <v>0</v>
      </c>
      <c r="P227" s="8" t="s">
        <v>285</v>
      </c>
      <c r="Q227" s="8"/>
      <c r="R227" s="3">
        <v>0</v>
      </c>
      <c r="S227" s="6"/>
      <c r="T227" s="6"/>
    </row>
    <row r="228" spans="1:20" x14ac:dyDescent="0.3">
      <c r="A228" s="6">
        <v>2</v>
      </c>
      <c r="B228" s="67" t="s">
        <v>135</v>
      </c>
      <c r="C228" s="3">
        <v>0</v>
      </c>
      <c r="D228" s="3">
        <v>0</v>
      </c>
      <c r="E228" s="3">
        <v>0</v>
      </c>
      <c r="F228" s="3">
        <v>0</v>
      </c>
      <c r="G228" s="3">
        <v>0</v>
      </c>
      <c r="H228" s="3">
        <v>0</v>
      </c>
      <c r="I228" s="3">
        <v>0</v>
      </c>
      <c r="J228" s="3">
        <v>0</v>
      </c>
      <c r="K228" s="3">
        <f t="shared" ref="K228:K236" si="19">H228+I228+J228</f>
        <v>0</v>
      </c>
      <c r="L228" s="3">
        <v>0</v>
      </c>
      <c r="M228" s="3">
        <v>0</v>
      </c>
      <c r="N228" s="3">
        <v>0</v>
      </c>
      <c r="O228" s="3">
        <f t="shared" ref="O228:O235" si="20">M228</f>
        <v>0</v>
      </c>
      <c r="P228" s="8" t="s">
        <v>285</v>
      </c>
      <c r="Q228" s="8"/>
      <c r="R228" s="3">
        <v>0</v>
      </c>
      <c r="S228" s="6"/>
      <c r="T228" s="6"/>
    </row>
    <row r="229" spans="1:20" x14ac:dyDescent="0.3">
      <c r="A229" s="6">
        <v>3</v>
      </c>
      <c r="B229" s="67" t="s">
        <v>136</v>
      </c>
      <c r="C229" s="3">
        <v>0</v>
      </c>
      <c r="D229" s="3">
        <v>0</v>
      </c>
      <c r="E229" s="3">
        <v>0</v>
      </c>
      <c r="F229" s="3">
        <v>0</v>
      </c>
      <c r="G229" s="3">
        <v>0</v>
      </c>
      <c r="H229" s="3">
        <v>0</v>
      </c>
      <c r="I229" s="3">
        <v>0</v>
      </c>
      <c r="J229" s="3">
        <v>0</v>
      </c>
      <c r="K229" s="3">
        <f t="shared" si="19"/>
        <v>0</v>
      </c>
      <c r="L229" s="3">
        <v>0</v>
      </c>
      <c r="M229" s="3">
        <v>0</v>
      </c>
      <c r="N229" s="3">
        <v>0</v>
      </c>
      <c r="O229" s="3">
        <f t="shared" si="20"/>
        <v>0</v>
      </c>
      <c r="P229" s="8" t="s">
        <v>285</v>
      </c>
      <c r="Q229" s="8"/>
      <c r="R229" s="3">
        <v>0</v>
      </c>
      <c r="S229" s="6"/>
      <c r="T229" s="6"/>
    </row>
    <row r="230" spans="1:20" x14ac:dyDescent="0.3">
      <c r="A230" s="6">
        <v>4</v>
      </c>
      <c r="B230" s="67" t="s">
        <v>137</v>
      </c>
      <c r="C230" s="3">
        <v>0</v>
      </c>
      <c r="D230" s="3">
        <v>0</v>
      </c>
      <c r="E230" s="3">
        <v>0</v>
      </c>
      <c r="F230" s="3">
        <v>0</v>
      </c>
      <c r="G230" s="3">
        <v>0</v>
      </c>
      <c r="H230" s="3">
        <v>0</v>
      </c>
      <c r="I230" s="3">
        <v>0</v>
      </c>
      <c r="J230" s="3">
        <v>0</v>
      </c>
      <c r="K230" s="3">
        <f t="shared" si="19"/>
        <v>0</v>
      </c>
      <c r="L230" s="3">
        <v>0</v>
      </c>
      <c r="M230" s="3">
        <v>0</v>
      </c>
      <c r="N230" s="3">
        <v>0</v>
      </c>
      <c r="O230" s="3">
        <f t="shared" si="20"/>
        <v>0</v>
      </c>
      <c r="P230" s="8" t="s">
        <v>285</v>
      </c>
      <c r="Q230" s="8"/>
      <c r="R230" s="3">
        <v>0</v>
      </c>
      <c r="S230" s="6"/>
      <c r="T230" s="6"/>
    </row>
    <row r="231" spans="1:20" x14ac:dyDescent="0.3">
      <c r="A231" s="6">
        <v>5</v>
      </c>
      <c r="B231" s="67" t="s">
        <v>138</v>
      </c>
      <c r="C231" s="3">
        <v>0</v>
      </c>
      <c r="D231" s="3">
        <v>0</v>
      </c>
      <c r="E231" s="3">
        <v>0</v>
      </c>
      <c r="F231" s="3">
        <v>0</v>
      </c>
      <c r="G231" s="3">
        <f t="shared" ref="G231:G236" si="21">C231+E231-F231</f>
        <v>0</v>
      </c>
      <c r="H231" s="3">
        <v>0</v>
      </c>
      <c r="I231" s="3">
        <v>0</v>
      </c>
      <c r="J231" s="3">
        <v>0</v>
      </c>
      <c r="K231" s="3">
        <f t="shared" si="19"/>
        <v>0</v>
      </c>
      <c r="L231" s="3">
        <v>0</v>
      </c>
      <c r="M231" s="3">
        <v>0</v>
      </c>
      <c r="N231" s="3">
        <v>0</v>
      </c>
      <c r="O231" s="3">
        <f t="shared" si="20"/>
        <v>0</v>
      </c>
      <c r="P231" s="8" t="s">
        <v>285</v>
      </c>
      <c r="Q231" s="8"/>
      <c r="R231" s="3">
        <v>0</v>
      </c>
      <c r="S231" s="6"/>
      <c r="T231" s="6"/>
    </row>
    <row r="232" spans="1:20" x14ac:dyDescent="0.3">
      <c r="A232" s="6">
        <v>6</v>
      </c>
      <c r="B232" s="67" t="s">
        <v>139</v>
      </c>
      <c r="C232" s="38">
        <v>0</v>
      </c>
      <c r="D232" s="3">
        <v>0</v>
      </c>
      <c r="E232" s="3">
        <v>0</v>
      </c>
      <c r="F232" s="3">
        <v>0</v>
      </c>
      <c r="G232" s="3">
        <f t="shared" si="21"/>
        <v>0</v>
      </c>
      <c r="H232" s="3">
        <v>0</v>
      </c>
      <c r="I232" s="38">
        <v>0</v>
      </c>
      <c r="J232" s="3">
        <v>0</v>
      </c>
      <c r="K232" s="3">
        <f t="shared" si="19"/>
        <v>0</v>
      </c>
      <c r="L232" s="3">
        <v>0</v>
      </c>
      <c r="M232" s="3">
        <v>0</v>
      </c>
      <c r="N232" s="3">
        <v>0</v>
      </c>
      <c r="O232" s="3">
        <f t="shared" si="20"/>
        <v>0</v>
      </c>
      <c r="P232" s="8" t="s">
        <v>285</v>
      </c>
      <c r="Q232" s="8"/>
      <c r="R232" s="3">
        <v>0</v>
      </c>
      <c r="S232" s="6"/>
      <c r="T232" s="6"/>
    </row>
    <row r="233" spans="1:20" x14ac:dyDescent="0.3">
      <c r="A233" s="6">
        <v>7</v>
      </c>
      <c r="B233" s="67" t="s">
        <v>140</v>
      </c>
      <c r="C233" s="38">
        <v>0</v>
      </c>
      <c r="D233" s="3">
        <v>0</v>
      </c>
      <c r="E233" s="3">
        <v>0</v>
      </c>
      <c r="F233" s="3">
        <v>0</v>
      </c>
      <c r="G233" s="38">
        <f t="shared" si="21"/>
        <v>0</v>
      </c>
      <c r="H233" s="3">
        <v>0</v>
      </c>
      <c r="I233" s="38">
        <v>0</v>
      </c>
      <c r="J233" s="3">
        <v>0</v>
      </c>
      <c r="K233" s="3">
        <f t="shared" si="19"/>
        <v>0</v>
      </c>
      <c r="L233" s="3">
        <v>0</v>
      </c>
      <c r="M233" s="3">
        <v>0</v>
      </c>
      <c r="N233" s="3">
        <v>0</v>
      </c>
      <c r="O233" s="3">
        <f t="shared" si="20"/>
        <v>0</v>
      </c>
      <c r="P233" s="8" t="s">
        <v>285</v>
      </c>
      <c r="Q233" s="8"/>
      <c r="R233" s="3">
        <v>0</v>
      </c>
      <c r="S233" s="6"/>
      <c r="T233" s="6"/>
    </row>
    <row r="234" spans="1:20" x14ac:dyDescent="0.3">
      <c r="A234" s="6">
        <v>8</v>
      </c>
      <c r="B234" s="67" t="s">
        <v>141</v>
      </c>
      <c r="C234" s="38">
        <v>0</v>
      </c>
      <c r="D234" s="3">
        <v>0</v>
      </c>
      <c r="E234" s="3">
        <v>0</v>
      </c>
      <c r="F234" s="3">
        <v>0</v>
      </c>
      <c r="G234" s="38">
        <f t="shared" si="21"/>
        <v>0</v>
      </c>
      <c r="H234" s="3">
        <v>0</v>
      </c>
      <c r="I234" s="38">
        <v>0</v>
      </c>
      <c r="J234" s="3">
        <v>0</v>
      </c>
      <c r="K234" s="3">
        <f t="shared" si="19"/>
        <v>0</v>
      </c>
      <c r="L234" s="3">
        <v>0</v>
      </c>
      <c r="M234" s="3">
        <v>0</v>
      </c>
      <c r="N234" s="3">
        <v>0</v>
      </c>
      <c r="O234" s="3">
        <f t="shared" si="20"/>
        <v>0</v>
      </c>
      <c r="P234" s="8" t="s">
        <v>285</v>
      </c>
      <c r="Q234" s="8"/>
      <c r="R234" s="3">
        <v>0</v>
      </c>
      <c r="S234" s="6"/>
      <c r="T234" s="6"/>
    </row>
    <row r="235" spans="1:20" x14ac:dyDescent="0.3">
      <c r="A235" s="6">
        <v>9</v>
      </c>
      <c r="B235" s="67" t="s">
        <v>142</v>
      </c>
      <c r="C235" s="4">
        <v>0</v>
      </c>
      <c r="D235" s="2">
        <v>0</v>
      </c>
      <c r="E235" s="2">
        <v>0</v>
      </c>
      <c r="F235" s="3">
        <v>0</v>
      </c>
      <c r="G235" s="4">
        <f t="shared" si="21"/>
        <v>0</v>
      </c>
      <c r="H235" s="2">
        <v>0</v>
      </c>
      <c r="I235" s="4">
        <v>0</v>
      </c>
      <c r="J235" s="2">
        <v>0</v>
      </c>
      <c r="K235" s="3">
        <f t="shared" si="19"/>
        <v>0</v>
      </c>
      <c r="L235" s="2">
        <v>0</v>
      </c>
      <c r="M235" s="3">
        <v>0</v>
      </c>
      <c r="N235" s="2">
        <v>0</v>
      </c>
      <c r="O235" s="3">
        <f t="shared" si="20"/>
        <v>0</v>
      </c>
      <c r="P235" s="8" t="s">
        <v>285</v>
      </c>
      <c r="Q235" s="8"/>
      <c r="R235" s="3">
        <v>0</v>
      </c>
      <c r="S235" s="6"/>
      <c r="T235" s="6"/>
    </row>
    <row r="236" spans="1:20" x14ac:dyDescent="0.3">
      <c r="A236" s="6">
        <v>10</v>
      </c>
      <c r="B236" s="67" t="s">
        <v>143</v>
      </c>
      <c r="C236" s="2">
        <v>5</v>
      </c>
      <c r="D236" s="2">
        <v>0</v>
      </c>
      <c r="E236" s="2">
        <v>0</v>
      </c>
      <c r="F236" s="2">
        <v>0</v>
      </c>
      <c r="G236" s="2">
        <f t="shared" si="21"/>
        <v>5</v>
      </c>
      <c r="H236" s="2">
        <v>2</v>
      </c>
      <c r="I236" s="2">
        <v>3</v>
      </c>
      <c r="J236" s="4">
        <v>0</v>
      </c>
      <c r="K236" s="3">
        <f t="shared" si="19"/>
        <v>5</v>
      </c>
      <c r="L236" s="80">
        <v>1050</v>
      </c>
      <c r="M236" s="80">
        <v>350</v>
      </c>
      <c r="N236" s="80">
        <f>I236*O236</f>
        <v>1050</v>
      </c>
      <c r="O236" s="3">
        <v>350</v>
      </c>
      <c r="P236" s="8" t="s">
        <v>285</v>
      </c>
      <c r="Q236" s="8">
        <v>25000</v>
      </c>
      <c r="R236" s="59">
        <v>8</v>
      </c>
      <c r="S236" s="6"/>
      <c r="T236" s="6"/>
    </row>
    <row r="237" spans="1:20" x14ac:dyDescent="0.3">
      <c r="A237" s="6"/>
      <c r="B237" s="6"/>
      <c r="C237" s="8"/>
      <c r="D237" s="8"/>
      <c r="E237" s="8"/>
      <c r="F237" s="8"/>
      <c r="G237" s="8"/>
      <c r="H237" s="2"/>
      <c r="I237" s="8"/>
      <c r="J237" s="8"/>
      <c r="K237" s="4"/>
      <c r="L237" s="8"/>
      <c r="M237" s="8"/>
      <c r="N237" s="8"/>
      <c r="O237" s="3"/>
      <c r="P237" s="8"/>
      <c r="Q237" s="8"/>
      <c r="R237" s="8"/>
      <c r="S237" s="6"/>
      <c r="T237" s="6"/>
    </row>
    <row r="238" spans="1:20" x14ac:dyDescent="0.3">
      <c r="A238" s="6"/>
      <c r="B238" s="41" t="s">
        <v>3</v>
      </c>
      <c r="C238" s="78">
        <f>SUM(C232:C237)</f>
        <v>5</v>
      </c>
      <c r="D238" s="77">
        <f t="shared" ref="D238:K238" si="22">SUM(D227:D237)</f>
        <v>0</v>
      </c>
      <c r="E238" s="77">
        <f t="shared" si="22"/>
        <v>0</v>
      </c>
      <c r="F238" s="77">
        <f t="shared" si="22"/>
        <v>0</v>
      </c>
      <c r="G238" s="78">
        <f t="shared" si="22"/>
        <v>5</v>
      </c>
      <c r="H238" s="79">
        <f t="shared" si="22"/>
        <v>2</v>
      </c>
      <c r="I238" s="78">
        <f t="shared" si="22"/>
        <v>3</v>
      </c>
      <c r="J238" s="77">
        <f t="shared" si="22"/>
        <v>0</v>
      </c>
      <c r="K238" s="78">
        <f t="shared" si="22"/>
        <v>5</v>
      </c>
      <c r="L238" s="78">
        <f>L236</f>
        <v>1050</v>
      </c>
      <c r="M238" s="78">
        <f>SUM(M227:M236)/1</f>
        <v>350</v>
      </c>
      <c r="N238" s="78">
        <f>N236</f>
        <v>1050</v>
      </c>
      <c r="O238" s="3">
        <f>SUM(O227:O236)/1</f>
        <v>350</v>
      </c>
      <c r="P238" s="8" t="s">
        <v>285</v>
      </c>
      <c r="Q238" s="8">
        <v>25000</v>
      </c>
      <c r="R238" s="8">
        <v>8</v>
      </c>
      <c r="S238" s="63"/>
      <c r="T238" s="6"/>
    </row>
    <row r="239" spans="1:20" x14ac:dyDescent="0.3">
      <c r="H239" s="20"/>
    </row>
    <row r="240" spans="1:20" x14ac:dyDescent="0.3">
      <c r="A240" s="16" t="s">
        <v>46</v>
      </c>
      <c r="O240" s="419" t="str">
        <f>O197</f>
        <v>Curup Tengah, 31 Desember 2023</v>
      </c>
      <c r="P240" s="419"/>
      <c r="Q240" s="419"/>
      <c r="R240" s="419"/>
      <c r="S240" s="419"/>
      <c r="T240" s="419"/>
    </row>
    <row r="241" spans="15:20" x14ac:dyDescent="0.3">
      <c r="O241" s="419" t="s">
        <v>2</v>
      </c>
      <c r="P241" s="419"/>
      <c r="Q241" s="419"/>
      <c r="R241" s="419"/>
      <c r="S241" s="419"/>
      <c r="T241" s="419"/>
    </row>
    <row r="244" spans="15:20" x14ac:dyDescent="0.3">
      <c r="O244" s="428" t="str">
        <f>O201</f>
        <v>M. YUSUP, SP</v>
      </c>
      <c r="P244" s="428"/>
      <c r="Q244" s="428"/>
      <c r="R244" s="428"/>
      <c r="S244" s="428"/>
      <c r="T244" s="428"/>
    </row>
    <row r="245" spans="15:20" x14ac:dyDescent="0.3">
      <c r="O245" s="419" t="str">
        <f>O162</f>
        <v>NIP. 19720618 200901 1 004</v>
      </c>
      <c r="P245" s="419"/>
      <c r="Q245" s="419"/>
      <c r="R245" s="419"/>
      <c r="S245" s="419"/>
      <c r="T245" s="419"/>
    </row>
  </sheetData>
  <mergeCells count="133">
    <mergeCell ref="O241:T241"/>
    <mergeCell ref="O244:T244"/>
    <mergeCell ref="O245:T245"/>
    <mergeCell ref="T219:T224"/>
    <mergeCell ref="D220:G220"/>
    <mergeCell ref="H220:K220"/>
    <mergeCell ref="L220:M220"/>
    <mergeCell ref="N220:O220"/>
    <mergeCell ref="R220:S220"/>
    <mergeCell ref="L221:M221"/>
    <mergeCell ref="R219:S219"/>
    <mergeCell ref="O240:T240"/>
    <mergeCell ref="N221:O221"/>
    <mergeCell ref="L222:M222"/>
    <mergeCell ref="N222:O222"/>
    <mergeCell ref="A219:A224"/>
    <mergeCell ref="B219:B224"/>
    <mergeCell ref="D219:K219"/>
    <mergeCell ref="L219:M219"/>
    <mergeCell ref="N219:O219"/>
    <mergeCell ref="N178:O178"/>
    <mergeCell ref="L179:M179"/>
    <mergeCell ref="N179:O179"/>
    <mergeCell ref="O198:T198"/>
    <mergeCell ref="O201:T201"/>
    <mergeCell ref="O202:T202"/>
    <mergeCell ref="A211:T211"/>
    <mergeCell ref="A212:T212"/>
    <mergeCell ref="T176:T181"/>
    <mergeCell ref="A176:A181"/>
    <mergeCell ref="B176:B181"/>
    <mergeCell ref="D176:K176"/>
    <mergeCell ref="L176:M176"/>
    <mergeCell ref="N176:O176"/>
    <mergeCell ref="R176:S176"/>
    <mergeCell ref="L177:M177"/>
    <mergeCell ref="N177:O177"/>
    <mergeCell ref="R177:S177"/>
    <mergeCell ref="L178:M178"/>
    <mergeCell ref="N139:O139"/>
    <mergeCell ref="O158:T158"/>
    <mergeCell ref="O161:T161"/>
    <mergeCell ref="O162:T162"/>
    <mergeCell ref="A168:T168"/>
    <mergeCell ref="A169:T169"/>
    <mergeCell ref="D177:G177"/>
    <mergeCell ref="H177:K177"/>
    <mergeCell ref="O118:T118"/>
    <mergeCell ref="O121:T121"/>
    <mergeCell ref="O122:T122"/>
    <mergeCell ref="A128:T128"/>
    <mergeCell ref="A129:T129"/>
    <mergeCell ref="A136:A141"/>
    <mergeCell ref="B136:B141"/>
    <mergeCell ref="D136:K136"/>
    <mergeCell ref="L136:M136"/>
    <mergeCell ref="N136:O136"/>
    <mergeCell ref="R136:S136"/>
    <mergeCell ref="T136:T141"/>
    <mergeCell ref="D137:G137"/>
    <mergeCell ref="H137:K137"/>
    <mergeCell ref="L137:M137"/>
    <mergeCell ref="N137:O137"/>
    <mergeCell ref="R137:S137"/>
    <mergeCell ref="L138:M138"/>
    <mergeCell ref="N138:O138"/>
    <mergeCell ref="L139:M139"/>
    <mergeCell ref="L97:M97"/>
    <mergeCell ref="N97:O97"/>
    <mergeCell ref="R97:S97"/>
    <mergeCell ref="L98:M98"/>
    <mergeCell ref="N98:O98"/>
    <mergeCell ref="L99:M99"/>
    <mergeCell ref="N99:O99"/>
    <mergeCell ref="A89:T89"/>
    <mergeCell ref="A96:A101"/>
    <mergeCell ref="B96:B101"/>
    <mergeCell ref="D96:K96"/>
    <mergeCell ref="L96:M96"/>
    <mergeCell ref="N96:O96"/>
    <mergeCell ref="R96:S96"/>
    <mergeCell ref="T96:T101"/>
    <mergeCell ref="D97:G97"/>
    <mergeCell ref="H97:K97"/>
    <mergeCell ref="A88:T88"/>
    <mergeCell ref="O75:S75"/>
    <mergeCell ref="O76:S76"/>
    <mergeCell ref="O79:S79"/>
    <mergeCell ref="O80:S80"/>
    <mergeCell ref="H55:K55"/>
    <mergeCell ref="L55:M55"/>
    <mergeCell ref="N55:O55"/>
    <mergeCell ref="R55:S55"/>
    <mergeCell ref="L56:M56"/>
    <mergeCell ref="N56:O56"/>
    <mergeCell ref="R10:S10"/>
    <mergeCell ref="T10:T15"/>
    <mergeCell ref="A46:T46"/>
    <mergeCell ref="A47:T47"/>
    <mergeCell ref="A54:A59"/>
    <mergeCell ref="B54:B59"/>
    <mergeCell ref="D54:K54"/>
    <mergeCell ref="L54:M54"/>
    <mergeCell ref="N54:O54"/>
    <mergeCell ref="R54:S54"/>
    <mergeCell ref="T54:T59"/>
    <mergeCell ref="D55:G55"/>
    <mergeCell ref="L57:M57"/>
    <mergeCell ref="N57:O57"/>
    <mergeCell ref="B198:E200"/>
    <mergeCell ref="A3:T3"/>
    <mergeCell ref="A4:T4"/>
    <mergeCell ref="A10:A15"/>
    <mergeCell ref="B10:B15"/>
    <mergeCell ref="D10:K10"/>
    <mergeCell ref="D11:G11"/>
    <mergeCell ref="H11:K11"/>
    <mergeCell ref="L11:M11"/>
    <mergeCell ref="N11:O11"/>
    <mergeCell ref="R11:S11"/>
    <mergeCell ref="L12:M12"/>
    <mergeCell ref="O117:T117"/>
    <mergeCell ref="O157:T157"/>
    <mergeCell ref="O197:T197"/>
    <mergeCell ref="N12:O12"/>
    <mergeCell ref="L13:M13"/>
    <mergeCell ref="N13:O13"/>
    <mergeCell ref="O37:T37"/>
    <mergeCell ref="O40:T40"/>
    <mergeCell ref="O41:T41"/>
    <mergeCell ref="O36:T36"/>
    <mergeCell ref="L10:M10"/>
    <mergeCell ref="N10:O10"/>
  </mergeCells>
  <pageMargins left="0.65" right="0.45" top="0.5" bottom="0.5" header="0.3" footer="0.3"/>
  <pageSetup paperSize="5" scale="80" orientation="landscape" horizontalDpi="4294967293" verticalDpi="4294967293" r:id="rId1"/>
  <rowBreaks count="5" manualBreakCount="5">
    <brk id="43" max="18" man="1"/>
    <brk id="85" max="18" man="1"/>
    <brk id="125" max="18" man="1"/>
    <brk id="166" max="18" man="1"/>
    <brk id="208" max="18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Y443"/>
  <sheetViews>
    <sheetView view="pageBreakPreview" topLeftCell="A414" zoomScale="80" zoomScaleNormal="100" zoomScaleSheetLayoutView="80" workbookViewId="0">
      <selection activeCell="Q437" sqref="Q437"/>
    </sheetView>
  </sheetViews>
  <sheetFormatPr defaultColWidth="9.140625" defaultRowHeight="16.5" x14ac:dyDescent="0.3"/>
  <cols>
    <col min="1" max="1" width="3.85546875" style="16" customWidth="1"/>
    <col min="2" max="2" width="24.28515625" style="16" customWidth="1"/>
    <col min="3" max="3" width="10" style="16" bestFit="1" customWidth="1"/>
    <col min="4" max="4" width="6.5703125" style="16" customWidth="1"/>
    <col min="5" max="5" width="8.28515625" style="16" customWidth="1"/>
    <col min="6" max="6" width="7" style="16" customWidth="1"/>
    <col min="7" max="7" width="11.28515625" style="16" customWidth="1"/>
    <col min="8" max="8" width="9.42578125" style="16" bestFit="1" customWidth="1"/>
    <col min="9" max="9" width="9.5703125" style="16" bestFit="1" customWidth="1"/>
    <col min="10" max="10" width="7.42578125" style="16" customWidth="1"/>
    <col min="11" max="11" width="9.7109375" style="16" customWidth="1"/>
    <col min="12" max="12" width="13.42578125" style="16" customWidth="1"/>
    <col min="13" max="13" width="10.5703125" style="16" bestFit="1" customWidth="1"/>
    <col min="14" max="14" width="14.42578125" style="74" bestFit="1" customWidth="1"/>
    <col min="15" max="15" width="10.7109375" style="16" customWidth="1"/>
    <col min="16" max="17" width="12" style="16" customWidth="1"/>
    <col min="18" max="18" width="8.42578125" style="16" customWidth="1"/>
    <col min="19" max="19" width="5.85546875" style="16" customWidth="1"/>
    <col min="20" max="20" width="6.28515625" style="16" customWidth="1"/>
    <col min="21" max="16384" width="9.140625" style="16"/>
  </cols>
  <sheetData>
    <row r="1" spans="1:20" x14ac:dyDescent="0.3">
      <c r="A1" s="16" t="s">
        <v>94</v>
      </c>
    </row>
    <row r="2" spans="1:20" x14ac:dyDescent="0.3">
      <c r="L2" s="17"/>
    </row>
    <row r="3" spans="1:20" x14ac:dyDescent="0.3">
      <c r="A3" s="441" t="s">
        <v>95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460"/>
      <c r="S3" s="460"/>
      <c r="T3" s="447"/>
    </row>
    <row r="4" spans="1:20" x14ac:dyDescent="0.3">
      <c r="A4" s="444" t="s">
        <v>4</v>
      </c>
      <c r="B4" s="461"/>
      <c r="C4" s="461"/>
      <c r="D4" s="461"/>
      <c r="E4" s="461"/>
      <c r="F4" s="461"/>
      <c r="G4" s="461"/>
      <c r="H4" s="461"/>
      <c r="I4" s="461"/>
      <c r="J4" s="461"/>
      <c r="K4" s="461"/>
      <c r="L4" s="461"/>
      <c r="M4" s="461"/>
      <c r="N4" s="461"/>
      <c r="O4" s="461"/>
      <c r="P4" s="461"/>
      <c r="Q4" s="461"/>
      <c r="R4" s="461"/>
      <c r="S4" s="461"/>
      <c r="T4" s="445"/>
    </row>
    <row r="5" spans="1:20" x14ac:dyDescent="0.3">
      <c r="N5" s="112"/>
    </row>
    <row r="6" spans="1:20" x14ac:dyDescent="0.3">
      <c r="A6" s="19" t="s">
        <v>9</v>
      </c>
      <c r="B6" s="19"/>
      <c r="C6" s="19" t="s">
        <v>174</v>
      </c>
      <c r="D6" s="19"/>
      <c r="L6" s="20"/>
      <c r="N6" s="113"/>
      <c r="Q6" s="16" t="s">
        <v>42</v>
      </c>
      <c r="S6" s="16" t="s">
        <v>449</v>
      </c>
    </row>
    <row r="7" spans="1:20" x14ac:dyDescent="0.3">
      <c r="A7" s="16" t="s">
        <v>6</v>
      </c>
      <c r="C7" s="16" t="s">
        <v>99</v>
      </c>
      <c r="Q7" s="16" t="s">
        <v>43</v>
      </c>
      <c r="S7" s="16" t="s">
        <v>45</v>
      </c>
    </row>
    <row r="8" spans="1:20" x14ac:dyDescent="0.3">
      <c r="A8" s="16" t="s">
        <v>7</v>
      </c>
      <c r="C8" s="16" t="s">
        <v>41</v>
      </c>
      <c r="Q8" s="16" t="s">
        <v>44</v>
      </c>
      <c r="S8" s="16" t="s">
        <v>455</v>
      </c>
    </row>
    <row r="10" spans="1:20" x14ac:dyDescent="0.3">
      <c r="A10" s="424" t="s">
        <v>8</v>
      </c>
      <c r="B10" s="424" t="s">
        <v>90</v>
      </c>
      <c r="C10" s="22" t="s">
        <v>10</v>
      </c>
      <c r="D10" s="433" t="s">
        <v>15</v>
      </c>
      <c r="E10" s="422"/>
      <c r="F10" s="422"/>
      <c r="G10" s="422"/>
      <c r="H10" s="422"/>
      <c r="I10" s="422"/>
      <c r="J10" s="422"/>
      <c r="K10" s="423"/>
      <c r="L10" s="431" t="s">
        <v>28</v>
      </c>
      <c r="M10" s="432"/>
      <c r="N10" s="431" t="s">
        <v>28</v>
      </c>
      <c r="O10" s="432"/>
      <c r="P10" s="23"/>
      <c r="Q10" s="387"/>
      <c r="R10" s="421" t="s">
        <v>35</v>
      </c>
      <c r="S10" s="427"/>
      <c r="T10" s="424" t="s">
        <v>39</v>
      </c>
    </row>
    <row r="11" spans="1:20" x14ac:dyDescent="0.3">
      <c r="A11" s="425"/>
      <c r="B11" s="425"/>
      <c r="C11" s="24" t="s">
        <v>11</v>
      </c>
      <c r="D11" s="421" t="s">
        <v>16</v>
      </c>
      <c r="E11" s="422"/>
      <c r="F11" s="422"/>
      <c r="G11" s="423"/>
      <c r="H11" s="433" t="s">
        <v>23</v>
      </c>
      <c r="I11" s="422"/>
      <c r="J11" s="422"/>
      <c r="K11" s="423"/>
      <c r="L11" s="434" t="s">
        <v>29</v>
      </c>
      <c r="M11" s="435"/>
      <c r="N11" s="434" t="s">
        <v>29</v>
      </c>
      <c r="O11" s="435"/>
      <c r="P11" s="25"/>
      <c r="Q11" s="26" t="s">
        <v>416</v>
      </c>
      <c r="R11" s="429" t="s">
        <v>36</v>
      </c>
      <c r="S11" s="430"/>
      <c r="T11" s="425"/>
    </row>
    <row r="12" spans="1:20" x14ac:dyDescent="0.3">
      <c r="A12" s="425"/>
      <c r="B12" s="425"/>
      <c r="C12" s="26" t="s">
        <v>12</v>
      </c>
      <c r="D12" s="23"/>
      <c r="E12" s="27"/>
      <c r="F12" s="23"/>
      <c r="G12" s="23"/>
      <c r="H12" s="23"/>
      <c r="I12" s="23"/>
      <c r="J12" s="23"/>
      <c r="K12" s="23"/>
      <c r="L12" s="421" t="s">
        <v>30</v>
      </c>
      <c r="M12" s="427"/>
      <c r="N12" s="421" t="s">
        <v>30</v>
      </c>
      <c r="O12" s="427"/>
      <c r="P12" s="24" t="s">
        <v>34</v>
      </c>
      <c r="Q12" s="24" t="s">
        <v>417</v>
      </c>
      <c r="R12" s="22"/>
      <c r="S12" s="22"/>
      <c r="T12" s="425"/>
    </row>
    <row r="13" spans="1:20" x14ac:dyDescent="0.3">
      <c r="A13" s="425"/>
      <c r="B13" s="425"/>
      <c r="C13" s="26" t="s">
        <v>13</v>
      </c>
      <c r="D13" s="24" t="s">
        <v>17</v>
      </c>
      <c r="E13" s="28" t="s">
        <v>17</v>
      </c>
      <c r="F13" s="24" t="s">
        <v>20</v>
      </c>
      <c r="G13" s="24" t="s">
        <v>22</v>
      </c>
      <c r="H13" s="24" t="s">
        <v>24</v>
      </c>
      <c r="I13" s="24" t="s">
        <v>25</v>
      </c>
      <c r="J13" s="24" t="s">
        <v>26</v>
      </c>
      <c r="K13" s="24" t="s">
        <v>22</v>
      </c>
      <c r="L13" s="429" t="s">
        <v>14</v>
      </c>
      <c r="M13" s="430"/>
      <c r="N13" s="429" t="s">
        <v>33</v>
      </c>
      <c r="O13" s="430"/>
      <c r="P13" s="24" t="s">
        <v>28</v>
      </c>
      <c r="Q13" s="24" t="s">
        <v>418</v>
      </c>
      <c r="R13" s="24" t="s">
        <v>37</v>
      </c>
      <c r="S13" s="24" t="s">
        <v>38</v>
      </c>
      <c r="T13" s="425"/>
    </row>
    <row r="14" spans="1:20" x14ac:dyDescent="0.3">
      <c r="A14" s="425"/>
      <c r="B14" s="425"/>
      <c r="C14" s="26" t="s">
        <v>14</v>
      </c>
      <c r="D14" s="24" t="s">
        <v>18</v>
      </c>
      <c r="E14" s="28" t="s">
        <v>19</v>
      </c>
      <c r="F14" s="24" t="s">
        <v>21</v>
      </c>
      <c r="G14" s="24"/>
      <c r="H14" s="24"/>
      <c r="I14" s="24"/>
      <c r="J14" s="24" t="s">
        <v>27</v>
      </c>
      <c r="K14" s="24"/>
      <c r="L14" s="22" t="s">
        <v>22</v>
      </c>
      <c r="M14" s="22" t="s">
        <v>31</v>
      </c>
      <c r="N14" s="114" t="s">
        <v>22</v>
      </c>
      <c r="O14" s="22" t="s">
        <v>31</v>
      </c>
      <c r="P14" s="25"/>
      <c r="Q14" s="25"/>
      <c r="R14" s="25"/>
      <c r="S14" s="25"/>
      <c r="T14" s="425"/>
    </row>
    <row r="15" spans="1:20" x14ac:dyDescent="0.3">
      <c r="A15" s="426"/>
      <c r="B15" s="426"/>
      <c r="C15" s="29"/>
      <c r="D15" s="30"/>
      <c r="E15" s="31"/>
      <c r="F15" s="30"/>
      <c r="G15" s="30"/>
      <c r="H15" s="30"/>
      <c r="I15" s="30"/>
      <c r="J15" s="30"/>
      <c r="K15" s="30"/>
      <c r="L15" s="32" t="s">
        <v>29</v>
      </c>
      <c r="M15" s="33" t="s">
        <v>32</v>
      </c>
      <c r="N15" s="115" t="s">
        <v>29</v>
      </c>
      <c r="O15" s="33" t="s">
        <v>32</v>
      </c>
      <c r="P15" s="30"/>
      <c r="Q15" s="30"/>
      <c r="R15" s="30"/>
      <c r="S15" s="30"/>
      <c r="T15" s="426"/>
    </row>
    <row r="16" spans="1:20" x14ac:dyDescent="0.3">
      <c r="A16" s="8">
        <v>1</v>
      </c>
      <c r="B16" s="8">
        <v>2</v>
      </c>
      <c r="C16" s="8">
        <v>3</v>
      </c>
      <c r="D16" s="8">
        <v>4</v>
      </c>
      <c r="E16" s="8">
        <v>5</v>
      </c>
      <c r="F16" s="8">
        <v>6</v>
      </c>
      <c r="G16" s="8" t="s">
        <v>0</v>
      </c>
      <c r="H16" s="8">
        <v>8</v>
      </c>
      <c r="I16" s="8">
        <v>9</v>
      </c>
      <c r="J16" s="8">
        <v>10</v>
      </c>
      <c r="K16" s="8" t="s">
        <v>1</v>
      </c>
      <c r="L16" s="8">
        <v>12</v>
      </c>
      <c r="M16" s="8">
        <v>13</v>
      </c>
      <c r="N16" s="72">
        <v>14</v>
      </c>
      <c r="O16" s="8">
        <v>15</v>
      </c>
      <c r="P16" s="8">
        <v>16</v>
      </c>
      <c r="Q16" s="8"/>
      <c r="R16" s="8">
        <v>17</v>
      </c>
      <c r="S16" s="8">
        <v>18</v>
      </c>
      <c r="T16" s="8">
        <v>19</v>
      </c>
    </row>
    <row r="17" spans="1:20" x14ac:dyDescent="0.3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6"/>
      <c r="O17" s="7"/>
      <c r="P17" s="6"/>
      <c r="Q17" s="6"/>
      <c r="R17" s="6"/>
      <c r="S17" s="6"/>
      <c r="T17" s="6"/>
    </row>
    <row r="18" spans="1:20" x14ac:dyDescent="0.3">
      <c r="A18" s="6">
        <v>1</v>
      </c>
      <c r="B18" s="6" t="s">
        <v>47</v>
      </c>
      <c r="C18" s="3">
        <v>0</v>
      </c>
      <c r="D18" s="3">
        <v>0</v>
      </c>
      <c r="E18" s="3">
        <v>0</v>
      </c>
      <c r="F18" s="3">
        <v>0</v>
      </c>
      <c r="G18" s="3">
        <v>0</v>
      </c>
      <c r="H18" s="3">
        <v>0</v>
      </c>
      <c r="I18" s="3">
        <v>0</v>
      </c>
      <c r="J18" s="3">
        <v>0</v>
      </c>
      <c r="K18" s="3">
        <v>0</v>
      </c>
      <c r="L18" s="3">
        <v>0</v>
      </c>
      <c r="M18" s="3">
        <v>0</v>
      </c>
      <c r="N18" s="68">
        <v>0</v>
      </c>
      <c r="O18" s="3">
        <v>0</v>
      </c>
      <c r="P18" s="8" t="s">
        <v>63</v>
      </c>
      <c r="Q18" s="8"/>
      <c r="R18" s="3">
        <v>0</v>
      </c>
      <c r="S18" s="62"/>
      <c r="T18" s="6"/>
    </row>
    <row r="19" spans="1:20" x14ac:dyDescent="0.3">
      <c r="A19" s="6">
        <v>2</v>
      </c>
      <c r="B19" s="6" t="s">
        <v>48</v>
      </c>
      <c r="C19" s="3">
        <v>0</v>
      </c>
      <c r="D19" s="3">
        <v>0</v>
      </c>
      <c r="E19" s="3">
        <v>0</v>
      </c>
      <c r="F19" s="3">
        <v>0</v>
      </c>
      <c r="G19" s="3">
        <v>0</v>
      </c>
      <c r="H19" s="3">
        <v>0</v>
      </c>
      <c r="I19" s="3">
        <v>0</v>
      </c>
      <c r="J19" s="3">
        <v>0</v>
      </c>
      <c r="K19" s="3">
        <v>0</v>
      </c>
      <c r="L19" s="3">
        <v>0</v>
      </c>
      <c r="M19" s="3">
        <v>0</v>
      </c>
      <c r="N19" s="68">
        <v>0</v>
      </c>
      <c r="O19" s="3">
        <v>0</v>
      </c>
      <c r="P19" s="8" t="s">
        <v>64</v>
      </c>
      <c r="Q19" s="8"/>
      <c r="R19" s="3">
        <v>0</v>
      </c>
      <c r="S19" s="62"/>
      <c r="T19" s="6"/>
    </row>
    <row r="20" spans="1:20" x14ac:dyDescent="0.3">
      <c r="A20" s="6">
        <v>3</v>
      </c>
      <c r="B20" s="6" t="s">
        <v>49</v>
      </c>
      <c r="C20" s="13">
        <f>C79</f>
        <v>3830.1600000000003</v>
      </c>
      <c r="D20" s="3">
        <f>D79</f>
        <v>0</v>
      </c>
      <c r="E20" s="38">
        <f>E79</f>
        <v>0</v>
      </c>
      <c r="F20" s="3">
        <f>F79</f>
        <v>0</v>
      </c>
      <c r="G20" s="37">
        <f>G79</f>
        <v>3830.1600000000003</v>
      </c>
      <c r="H20" s="13">
        <f t="shared" ref="H20:O20" si="0">H79</f>
        <v>1553.08</v>
      </c>
      <c r="I20" s="13">
        <f t="shared" si="0"/>
        <v>2183.0100000000002</v>
      </c>
      <c r="J20" s="13">
        <f t="shared" si="0"/>
        <v>94.07</v>
      </c>
      <c r="K20" s="13">
        <f t="shared" si="0"/>
        <v>3830.1600000000003</v>
      </c>
      <c r="L20" s="7">
        <f t="shared" si="0"/>
        <v>1906309</v>
      </c>
      <c r="M20" s="13">
        <f t="shared" si="0"/>
        <v>873.125</v>
      </c>
      <c r="N20" s="69">
        <f t="shared" si="0"/>
        <v>1440206.5</v>
      </c>
      <c r="O20" s="7">
        <f t="shared" si="0"/>
        <v>659.375</v>
      </c>
      <c r="P20" s="8" t="s">
        <v>65</v>
      </c>
      <c r="Q20" s="403">
        <f>Q79</f>
        <v>40000</v>
      </c>
      <c r="R20" s="63">
        <f>R79</f>
        <v>2510</v>
      </c>
      <c r="S20" s="62"/>
      <c r="T20" s="6"/>
    </row>
    <row r="21" spans="1:20" x14ac:dyDescent="0.3">
      <c r="A21" s="6">
        <v>4</v>
      </c>
      <c r="B21" s="6" t="s">
        <v>50</v>
      </c>
      <c r="C21" s="3">
        <f t="shared" ref="C21:O21" si="1">C437</f>
        <v>262.5</v>
      </c>
      <c r="D21" s="3">
        <f t="shared" si="1"/>
        <v>0</v>
      </c>
      <c r="E21" s="3">
        <f t="shared" si="1"/>
        <v>0</v>
      </c>
      <c r="F21" s="3">
        <f t="shared" si="1"/>
        <v>0</v>
      </c>
      <c r="G21" s="3">
        <f t="shared" si="1"/>
        <v>262.5</v>
      </c>
      <c r="H21" s="3">
        <f t="shared" si="1"/>
        <v>146.5</v>
      </c>
      <c r="I21" s="3">
        <f t="shared" si="1"/>
        <v>116</v>
      </c>
      <c r="J21" s="3">
        <f t="shared" si="1"/>
        <v>0</v>
      </c>
      <c r="K21" s="3">
        <f t="shared" si="1"/>
        <v>262.5</v>
      </c>
      <c r="L21" s="3">
        <f t="shared" si="1"/>
        <v>118500</v>
      </c>
      <c r="M21" s="3">
        <f t="shared" si="1"/>
        <v>1000</v>
      </c>
      <c r="N21" s="68">
        <f t="shared" si="1"/>
        <v>69600</v>
      </c>
      <c r="O21" s="3">
        <f t="shared" si="1"/>
        <v>600</v>
      </c>
      <c r="P21" s="8" t="s">
        <v>65</v>
      </c>
      <c r="Q21" s="8">
        <f>Q437</f>
        <v>120000</v>
      </c>
      <c r="R21" s="3">
        <f>R437</f>
        <v>229</v>
      </c>
      <c r="S21" s="62"/>
      <c r="T21" s="6"/>
    </row>
    <row r="22" spans="1:20" x14ac:dyDescent="0.3">
      <c r="A22" s="6">
        <v>5</v>
      </c>
      <c r="B22" s="6" t="s">
        <v>51</v>
      </c>
      <c r="C22" s="13">
        <f t="shared" ref="C22:I22" si="2">C122</f>
        <v>0</v>
      </c>
      <c r="D22" s="13">
        <f t="shared" si="2"/>
        <v>0</v>
      </c>
      <c r="E22" s="13">
        <f t="shared" si="2"/>
        <v>0</v>
      </c>
      <c r="F22" s="13">
        <f t="shared" si="2"/>
        <v>0</v>
      </c>
      <c r="G22" s="3">
        <f t="shared" si="2"/>
        <v>0</v>
      </c>
      <c r="H22" s="3">
        <f t="shared" si="2"/>
        <v>0</v>
      </c>
      <c r="I22" s="3">
        <f t="shared" si="2"/>
        <v>0</v>
      </c>
      <c r="J22" s="3">
        <v>0</v>
      </c>
      <c r="K22" s="3">
        <f>K122</f>
        <v>0</v>
      </c>
      <c r="L22" s="7">
        <f>L122</f>
        <v>0</v>
      </c>
      <c r="M22" s="13">
        <f>M122</f>
        <v>0</v>
      </c>
      <c r="N22" s="69">
        <f>N122</f>
        <v>0</v>
      </c>
      <c r="O22" s="7">
        <f>O122</f>
        <v>0</v>
      </c>
      <c r="P22" s="8" t="s">
        <v>66</v>
      </c>
      <c r="Q22" s="8">
        <f>Q122</f>
        <v>0</v>
      </c>
      <c r="R22" s="63">
        <f>R122</f>
        <v>0</v>
      </c>
      <c r="S22" s="62"/>
      <c r="T22" s="6"/>
    </row>
    <row r="23" spans="1:20" x14ac:dyDescent="0.3">
      <c r="A23" s="6">
        <v>6</v>
      </c>
      <c r="B23" s="6" t="s">
        <v>52</v>
      </c>
      <c r="C23" s="13">
        <f>C166</f>
        <v>6</v>
      </c>
      <c r="D23" s="3">
        <v>0</v>
      </c>
      <c r="E23" s="3">
        <v>0</v>
      </c>
      <c r="F23" s="3">
        <v>0</v>
      </c>
      <c r="G23" s="3">
        <f>G166</f>
        <v>6</v>
      </c>
      <c r="H23" s="3">
        <f>H166</f>
        <v>1</v>
      </c>
      <c r="I23" s="3">
        <f>I166</f>
        <v>5</v>
      </c>
      <c r="J23" s="3">
        <v>0</v>
      </c>
      <c r="K23" s="3">
        <f>K166</f>
        <v>6</v>
      </c>
      <c r="L23" s="7">
        <f>L166</f>
        <v>4620</v>
      </c>
      <c r="M23" s="13">
        <f>M166</f>
        <v>920</v>
      </c>
      <c r="N23" s="69">
        <f>N166</f>
        <v>4620</v>
      </c>
      <c r="O23" s="7">
        <f>O166</f>
        <v>920</v>
      </c>
      <c r="P23" s="8" t="s">
        <v>67</v>
      </c>
      <c r="Q23" s="8">
        <f>Q166</f>
        <v>3000</v>
      </c>
      <c r="R23" s="63">
        <f>R166</f>
        <v>14</v>
      </c>
      <c r="S23" s="62"/>
      <c r="T23" s="6"/>
    </row>
    <row r="24" spans="1:20" x14ac:dyDescent="0.3">
      <c r="A24" s="6">
        <v>7</v>
      </c>
      <c r="B24" s="6" t="s">
        <v>53</v>
      </c>
      <c r="C24" s="36">
        <f>C208</f>
        <v>31.5</v>
      </c>
      <c r="D24" s="3">
        <f>D208</f>
        <v>0</v>
      </c>
      <c r="E24" s="3">
        <f>E208</f>
        <v>0</v>
      </c>
      <c r="F24" s="3">
        <f>F208</f>
        <v>0</v>
      </c>
      <c r="G24" s="64">
        <f>G208</f>
        <v>31.5</v>
      </c>
      <c r="H24" s="3">
        <v>0</v>
      </c>
      <c r="I24" s="64">
        <f t="shared" ref="I24:O24" si="3">I208</f>
        <v>21.5</v>
      </c>
      <c r="J24" s="3">
        <f t="shared" si="3"/>
        <v>10</v>
      </c>
      <c r="K24" s="64">
        <f t="shared" si="3"/>
        <v>31.5</v>
      </c>
      <c r="L24" s="7">
        <f t="shared" si="3"/>
        <v>13775</v>
      </c>
      <c r="M24" s="13">
        <f t="shared" si="3"/>
        <v>640</v>
      </c>
      <c r="N24" s="98">
        <v>0</v>
      </c>
      <c r="O24" s="7">
        <f t="shared" si="3"/>
        <v>510</v>
      </c>
      <c r="P24" s="8" t="s">
        <v>68</v>
      </c>
      <c r="Q24" s="8">
        <f>Q208</f>
        <v>40000</v>
      </c>
      <c r="R24" s="63">
        <f>R208</f>
        <v>27</v>
      </c>
      <c r="S24" s="62"/>
      <c r="T24" s="6"/>
    </row>
    <row r="25" spans="1:20" x14ac:dyDescent="0.3">
      <c r="A25" s="6">
        <v>8</v>
      </c>
      <c r="B25" s="6" t="s">
        <v>54</v>
      </c>
      <c r="C25" s="3">
        <v>0</v>
      </c>
      <c r="D25" s="3">
        <v>0</v>
      </c>
      <c r="E25" s="3">
        <v>0</v>
      </c>
      <c r="F25" s="3">
        <v>0</v>
      </c>
      <c r="G25" s="3">
        <v>0</v>
      </c>
      <c r="H25" s="3">
        <v>0</v>
      </c>
      <c r="I25" s="3">
        <v>0</v>
      </c>
      <c r="J25" s="3">
        <v>0</v>
      </c>
      <c r="K25" s="3">
        <v>0</v>
      </c>
      <c r="L25" s="3">
        <v>0</v>
      </c>
      <c r="M25" s="3">
        <v>0</v>
      </c>
      <c r="N25" s="98">
        <v>0</v>
      </c>
      <c r="O25" s="3">
        <v>0</v>
      </c>
      <c r="P25" s="8" t="s">
        <v>69</v>
      </c>
      <c r="Q25" s="8"/>
      <c r="R25" s="3">
        <v>0</v>
      </c>
      <c r="S25" s="62"/>
      <c r="T25" s="6"/>
    </row>
    <row r="26" spans="1:20" x14ac:dyDescent="0.3">
      <c r="A26" s="6">
        <v>9</v>
      </c>
      <c r="B26" s="6" t="s">
        <v>55</v>
      </c>
      <c r="C26" s="12">
        <f>C251</f>
        <v>594.15</v>
      </c>
      <c r="D26" s="3">
        <f>D251</f>
        <v>0</v>
      </c>
      <c r="E26" s="3">
        <f>E251</f>
        <v>0</v>
      </c>
      <c r="F26" s="3">
        <f>F251</f>
        <v>0</v>
      </c>
      <c r="G26" s="12">
        <f t="shared" ref="G26:N26" si="4">G251</f>
        <v>594.15</v>
      </c>
      <c r="H26" s="40">
        <f t="shared" si="4"/>
        <v>57.900000000000006</v>
      </c>
      <c r="I26" s="40">
        <f t="shared" si="4"/>
        <v>503.25</v>
      </c>
      <c r="J26" s="40">
        <f t="shared" si="4"/>
        <v>33</v>
      </c>
      <c r="K26" s="40">
        <f t="shared" si="4"/>
        <v>594.15</v>
      </c>
      <c r="L26" s="7">
        <f t="shared" si="4"/>
        <v>1524125</v>
      </c>
      <c r="M26" s="7">
        <f t="shared" si="4"/>
        <v>2880</v>
      </c>
      <c r="N26" s="69">
        <f t="shared" si="4"/>
        <v>1524125</v>
      </c>
      <c r="O26" s="3">
        <f>O251</f>
        <v>2880</v>
      </c>
      <c r="P26" s="8" t="s">
        <v>70</v>
      </c>
      <c r="Q26" s="8">
        <f>Q251</f>
        <v>17000</v>
      </c>
      <c r="R26" s="63">
        <f>R251</f>
        <v>664</v>
      </c>
      <c r="S26" s="62"/>
      <c r="T26" s="6"/>
    </row>
    <row r="27" spans="1:20" x14ac:dyDescent="0.3">
      <c r="A27" s="6">
        <v>10</v>
      </c>
      <c r="B27" s="6" t="s">
        <v>56</v>
      </c>
      <c r="C27" s="3">
        <v>0</v>
      </c>
      <c r="D27" s="3">
        <v>0</v>
      </c>
      <c r="E27" s="3">
        <v>0</v>
      </c>
      <c r="F27" s="3">
        <v>0</v>
      </c>
      <c r="G27" s="3">
        <v>0</v>
      </c>
      <c r="H27" s="3">
        <v>0</v>
      </c>
      <c r="I27" s="3">
        <v>0</v>
      </c>
      <c r="J27" s="3">
        <v>0</v>
      </c>
      <c r="K27" s="3">
        <v>0</v>
      </c>
      <c r="L27" s="3">
        <v>0</v>
      </c>
      <c r="M27" s="3">
        <v>0</v>
      </c>
      <c r="N27" s="68">
        <v>0</v>
      </c>
      <c r="O27" s="3">
        <v>0</v>
      </c>
      <c r="P27" s="8" t="s">
        <v>71</v>
      </c>
      <c r="Q27" s="8"/>
      <c r="R27" s="3">
        <v>0</v>
      </c>
      <c r="S27" s="62"/>
      <c r="T27" s="6"/>
    </row>
    <row r="28" spans="1:20" x14ac:dyDescent="0.3">
      <c r="A28" s="6">
        <v>11</v>
      </c>
      <c r="B28" s="6" t="s">
        <v>57</v>
      </c>
      <c r="C28" s="3">
        <v>0</v>
      </c>
      <c r="D28" s="3">
        <v>0</v>
      </c>
      <c r="E28" s="3">
        <v>0</v>
      </c>
      <c r="F28" s="3">
        <v>0</v>
      </c>
      <c r="G28" s="3">
        <v>0</v>
      </c>
      <c r="H28" s="3">
        <v>0</v>
      </c>
      <c r="I28" s="3">
        <v>0</v>
      </c>
      <c r="J28" s="3">
        <v>0</v>
      </c>
      <c r="K28" s="3">
        <v>0</v>
      </c>
      <c r="L28" s="3">
        <v>0</v>
      </c>
      <c r="M28" s="3">
        <v>0</v>
      </c>
      <c r="N28" s="68">
        <v>0</v>
      </c>
      <c r="O28" s="3">
        <v>0</v>
      </c>
      <c r="P28" s="8" t="s">
        <v>66</v>
      </c>
      <c r="Q28" s="8"/>
      <c r="R28" s="3">
        <v>0</v>
      </c>
      <c r="S28" s="62"/>
      <c r="T28" s="6"/>
    </row>
    <row r="29" spans="1:20" x14ac:dyDescent="0.3">
      <c r="A29" s="6">
        <v>12</v>
      </c>
      <c r="B29" s="6" t="s">
        <v>58</v>
      </c>
      <c r="C29" s="3">
        <v>0</v>
      </c>
      <c r="D29" s="3">
        <v>0</v>
      </c>
      <c r="E29" s="3">
        <v>0</v>
      </c>
      <c r="F29" s="3">
        <v>0</v>
      </c>
      <c r="G29" s="3">
        <v>0</v>
      </c>
      <c r="H29" s="3">
        <v>0</v>
      </c>
      <c r="I29" s="3">
        <v>0</v>
      </c>
      <c r="J29" s="3">
        <v>0</v>
      </c>
      <c r="K29" s="3">
        <v>0</v>
      </c>
      <c r="L29" s="3">
        <v>0</v>
      </c>
      <c r="M29" s="3">
        <v>0</v>
      </c>
      <c r="N29" s="68">
        <v>0</v>
      </c>
      <c r="O29" s="3">
        <v>0</v>
      </c>
      <c r="P29" s="8" t="s">
        <v>72</v>
      </c>
      <c r="Q29" s="8"/>
      <c r="R29" s="3">
        <v>0</v>
      </c>
      <c r="S29" s="62"/>
      <c r="T29" s="6"/>
    </row>
    <row r="30" spans="1:20" x14ac:dyDescent="0.3">
      <c r="A30" s="6">
        <v>13</v>
      </c>
      <c r="B30" s="6" t="s">
        <v>59</v>
      </c>
      <c r="C30" s="13">
        <f>C341</f>
        <v>40</v>
      </c>
      <c r="D30" s="3">
        <v>0</v>
      </c>
      <c r="E30" s="3">
        <v>0</v>
      </c>
      <c r="F30" s="3">
        <v>0</v>
      </c>
      <c r="G30" s="13">
        <f>G341</f>
        <v>40</v>
      </c>
      <c r="H30" s="13">
        <f t="shared" ref="H30:M30" si="5">H341</f>
        <v>3</v>
      </c>
      <c r="I30" s="13">
        <f t="shared" si="5"/>
        <v>35</v>
      </c>
      <c r="J30" s="13">
        <f t="shared" si="5"/>
        <v>2</v>
      </c>
      <c r="K30" s="13">
        <f t="shared" si="5"/>
        <v>40</v>
      </c>
      <c r="L30" s="13">
        <f t="shared" si="5"/>
        <v>13910</v>
      </c>
      <c r="M30" s="13">
        <f t="shared" si="5"/>
        <v>392.86</v>
      </c>
      <c r="N30" s="98">
        <f>N341</f>
        <v>13910</v>
      </c>
      <c r="O30" s="63">
        <f>O341</f>
        <v>392.85714285714283</v>
      </c>
      <c r="P30" s="8" t="s">
        <v>73</v>
      </c>
      <c r="Q30" s="8">
        <f>Q341</f>
        <v>25000</v>
      </c>
      <c r="R30" s="6">
        <f>R341</f>
        <v>77</v>
      </c>
      <c r="S30" s="6"/>
      <c r="T30" s="6"/>
    </row>
    <row r="31" spans="1:20" x14ac:dyDescent="0.3">
      <c r="A31" s="6">
        <v>14</v>
      </c>
      <c r="B31" s="6" t="s">
        <v>60</v>
      </c>
      <c r="C31" s="3">
        <v>0</v>
      </c>
      <c r="D31" s="3">
        <v>0</v>
      </c>
      <c r="E31" s="3">
        <v>0</v>
      </c>
      <c r="F31" s="3">
        <v>0</v>
      </c>
      <c r="G31" s="3">
        <v>0</v>
      </c>
      <c r="H31" s="3">
        <v>0</v>
      </c>
      <c r="I31" s="3">
        <v>0</v>
      </c>
      <c r="J31" s="3">
        <v>0</v>
      </c>
      <c r="K31" s="3">
        <v>0</v>
      </c>
      <c r="L31" s="3">
        <v>0</v>
      </c>
      <c r="M31" s="3">
        <v>0</v>
      </c>
      <c r="N31" s="68">
        <v>0</v>
      </c>
      <c r="O31" s="3">
        <v>0</v>
      </c>
      <c r="P31" s="8" t="s">
        <v>74</v>
      </c>
      <c r="Q31" s="8"/>
      <c r="R31" s="3">
        <v>0</v>
      </c>
      <c r="S31" s="6"/>
      <c r="T31" s="6"/>
    </row>
    <row r="32" spans="1:20" x14ac:dyDescent="0.3">
      <c r="A32" s="6">
        <v>15</v>
      </c>
      <c r="B32" s="6" t="s">
        <v>61</v>
      </c>
      <c r="C32" s="13">
        <f>C392</f>
        <v>7</v>
      </c>
      <c r="D32" s="3">
        <v>0</v>
      </c>
      <c r="E32" s="3">
        <v>0</v>
      </c>
      <c r="F32" s="3">
        <v>0</v>
      </c>
      <c r="G32" s="13">
        <f>G392</f>
        <v>7</v>
      </c>
      <c r="H32" s="13">
        <f>H392</f>
        <v>3</v>
      </c>
      <c r="I32" s="13">
        <f>I392</f>
        <v>4</v>
      </c>
      <c r="J32" s="6"/>
      <c r="K32" s="13">
        <f>K392</f>
        <v>7</v>
      </c>
      <c r="L32" s="13">
        <f>L392</f>
        <v>1080</v>
      </c>
      <c r="M32" s="63">
        <f>M392</f>
        <v>270</v>
      </c>
      <c r="N32" s="98">
        <f>N392</f>
        <v>1080</v>
      </c>
      <c r="O32" s="63">
        <f>O392</f>
        <v>270</v>
      </c>
      <c r="P32" s="8" t="s">
        <v>75</v>
      </c>
      <c r="Q32" s="8">
        <f>Q392</f>
        <v>40000</v>
      </c>
      <c r="R32" s="40">
        <f>R392</f>
        <v>26</v>
      </c>
      <c r="S32" s="6"/>
      <c r="T32" s="6"/>
    </row>
    <row r="33" spans="1:20" x14ac:dyDescent="0.3">
      <c r="A33" s="6">
        <v>16</v>
      </c>
      <c r="B33" s="6" t="s">
        <v>62</v>
      </c>
      <c r="C33" s="3">
        <v>0</v>
      </c>
      <c r="D33" s="3">
        <v>0</v>
      </c>
      <c r="E33" s="3">
        <v>0</v>
      </c>
      <c r="F33" s="3">
        <v>0</v>
      </c>
      <c r="G33" s="3">
        <v>0</v>
      </c>
      <c r="H33" s="3">
        <v>0</v>
      </c>
      <c r="I33" s="3">
        <v>0</v>
      </c>
      <c r="J33" s="3">
        <v>0</v>
      </c>
      <c r="K33" s="3">
        <v>0</v>
      </c>
      <c r="L33" s="3">
        <v>0</v>
      </c>
      <c r="M33" s="3">
        <v>0</v>
      </c>
      <c r="N33" s="68">
        <v>0</v>
      </c>
      <c r="O33" s="3">
        <v>0</v>
      </c>
      <c r="P33" s="8" t="s">
        <v>66</v>
      </c>
      <c r="Q33" s="8"/>
      <c r="R33" s="3">
        <v>0</v>
      </c>
      <c r="S33" s="6"/>
      <c r="T33" s="6"/>
    </row>
    <row r="34" spans="1:20" x14ac:dyDescent="0.3">
      <c r="A34" s="6"/>
      <c r="B34" s="41" t="s">
        <v>3</v>
      </c>
      <c r="C34" s="47">
        <f t="shared" ref="C34:L34" si="6">SUM(C18:C33)</f>
        <v>4771.3099999999995</v>
      </c>
      <c r="D34" s="47">
        <f t="shared" si="6"/>
        <v>0</v>
      </c>
      <c r="E34" s="47">
        <f t="shared" si="6"/>
        <v>0</v>
      </c>
      <c r="F34" s="47">
        <f t="shared" si="6"/>
        <v>0</v>
      </c>
      <c r="G34" s="47">
        <f t="shared" si="6"/>
        <v>4771.3099999999995</v>
      </c>
      <c r="H34" s="47">
        <f t="shared" si="6"/>
        <v>1764.48</v>
      </c>
      <c r="I34" s="47">
        <f t="shared" si="6"/>
        <v>2867.76</v>
      </c>
      <c r="J34" s="47">
        <f t="shared" si="6"/>
        <v>139.07</v>
      </c>
      <c r="K34" s="47">
        <f t="shared" si="6"/>
        <v>4771.3099999999995</v>
      </c>
      <c r="L34" s="47">
        <f t="shared" si="6"/>
        <v>3582319</v>
      </c>
      <c r="M34" s="47">
        <v>0</v>
      </c>
      <c r="N34" s="47">
        <f>SUM(N18:N33)</f>
        <v>3053541.5</v>
      </c>
      <c r="O34" s="47">
        <f>SUM(O18:O33)</f>
        <v>6232.2321428571431</v>
      </c>
      <c r="P34" s="47">
        <f>SUM(P18:P33)</f>
        <v>0</v>
      </c>
      <c r="Q34" s="47"/>
      <c r="R34" s="7">
        <f>SUM(R18:R33)</f>
        <v>3547</v>
      </c>
      <c r="S34" s="6"/>
      <c r="T34" s="6"/>
    </row>
    <row r="36" spans="1:20" x14ac:dyDescent="0.3">
      <c r="A36" s="16" t="s">
        <v>46</v>
      </c>
      <c r="O36" s="419" t="s">
        <v>462</v>
      </c>
      <c r="P36" s="419"/>
      <c r="Q36" s="419"/>
      <c r="R36" s="419"/>
      <c r="S36" s="419"/>
      <c r="T36" s="419"/>
    </row>
    <row r="37" spans="1:20" x14ac:dyDescent="0.3">
      <c r="O37" s="419" t="s">
        <v>2</v>
      </c>
      <c r="P37" s="419"/>
      <c r="Q37" s="419"/>
      <c r="R37" s="419"/>
      <c r="S37" s="419"/>
      <c r="T37" s="419"/>
    </row>
    <row r="40" spans="1:20" x14ac:dyDescent="0.3">
      <c r="O40" s="428" t="s">
        <v>317</v>
      </c>
      <c r="P40" s="428"/>
      <c r="Q40" s="428"/>
      <c r="R40" s="428"/>
      <c r="S40" s="428"/>
      <c r="T40" s="428"/>
    </row>
    <row r="41" spans="1:20" x14ac:dyDescent="0.3">
      <c r="O41" s="419" t="s">
        <v>309</v>
      </c>
      <c r="P41" s="419"/>
      <c r="Q41" s="419"/>
      <c r="R41" s="419"/>
      <c r="S41" s="419"/>
      <c r="T41" s="419"/>
    </row>
    <row r="44" spans="1:20" x14ac:dyDescent="0.3">
      <c r="A44" s="16" t="s">
        <v>96</v>
      </c>
    </row>
    <row r="45" spans="1:20" x14ac:dyDescent="0.3">
      <c r="L45" s="17"/>
    </row>
    <row r="46" spans="1:20" x14ac:dyDescent="0.3">
      <c r="A46" s="441" t="s">
        <v>93</v>
      </c>
      <c r="B46" s="460"/>
      <c r="C46" s="460"/>
      <c r="D46" s="460"/>
      <c r="E46" s="460"/>
      <c r="F46" s="460"/>
      <c r="G46" s="460"/>
      <c r="H46" s="460"/>
      <c r="I46" s="460"/>
      <c r="J46" s="460"/>
      <c r="K46" s="460"/>
      <c r="L46" s="460"/>
      <c r="M46" s="460"/>
      <c r="N46" s="460"/>
      <c r="O46" s="460"/>
      <c r="P46" s="460"/>
      <c r="Q46" s="460"/>
      <c r="R46" s="460"/>
      <c r="S46" s="460"/>
      <c r="T46" s="447"/>
    </row>
    <row r="47" spans="1:20" x14ac:dyDescent="0.3">
      <c r="A47" s="444" t="s">
        <v>4</v>
      </c>
      <c r="B47" s="461"/>
      <c r="C47" s="461"/>
      <c r="D47" s="461"/>
      <c r="E47" s="461"/>
      <c r="F47" s="461"/>
      <c r="G47" s="461"/>
      <c r="H47" s="461"/>
      <c r="I47" s="461"/>
      <c r="J47" s="461"/>
      <c r="K47" s="461"/>
      <c r="L47" s="461"/>
      <c r="M47" s="461"/>
      <c r="N47" s="461"/>
      <c r="O47" s="461"/>
      <c r="P47" s="461"/>
      <c r="Q47" s="461"/>
      <c r="R47" s="461"/>
      <c r="S47" s="461"/>
      <c r="T47" s="445"/>
    </row>
    <row r="48" spans="1:20" x14ac:dyDescent="0.3">
      <c r="N48" s="112"/>
    </row>
    <row r="49" spans="1:20" x14ac:dyDescent="0.3">
      <c r="A49" s="19" t="s">
        <v>5</v>
      </c>
      <c r="B49" s="19"/>
      <c r="C49" s="19" t="s">
        <v>77</v>
      </c>
      <c r="D49" s="19"/>
      <c r="L49" s="20"/>
      <c r="N49" s="113"/>
      <c r="Q49" s="16" t="s">
        <v>42</v>
      </c>
      <c r="S49" s="16" t="str">
        <f>S6</f>
        <v>: 2023</v>
      </c>
    </row>
    <row r="50" spans="1:20" x14ac:dyDescent="0.3">
      <c r="A50" s="16" t="s">
        <v>9</v>
      </c>
      <c r="C50" s="16" t="str">
        <f>C6</f>
        <v>: SELUPU REJANG</v>
      </c>
      <c r="Q50" s="16" t="s">
        <v>43</v>
      </c>
      <c r="S50" s="16" t="s">
        <v>45</v>
      </c>
    </row>
    <row r="51" spans="1:20" x14ac:dyDescent="0.3">
      <c r="A51" s="16" t="s">
        <v>6</v>
      </c>
      <c r="C51" s="16" t="s">
        <v>99</v>
      </c>
      <c r="Q51" s="16" t="s">
        <v>44</v>
      </c>
      <c r="S51" s="16" t="str">
        <f>S8</f>
        <v>: IV ( Empat )</v>
      </c>
    </row>
    <row r="52" spans="1:20" x14ac:dyDescent="0.3">
      <c r="A52" s="16" t="s">
        <v>7</v>
      </c>
      <c r="C52" s="16" t="s">
        <v>41</v>
      </c>
    </row>
    <row r="54" spans="1:20" x14ac:dyDescent="0.3">
      <c r="A54" s="424" t="s">
        <v>8</v>
      </c>
      <c r="B54" s="424" t="s">
        <v>91</v>
      </c>
      <c r="C54" s="22" t="s">
        <v>10</v>
      </c>
      <c r="D54" s="433" t="s">
        <v>15</v>
      </c>
      <c r="E54" s="422"/>
      <c r="F54" s="422"/>
      <c r="G54" s="422"/>
      <c r="H54" s="422"/>
      <c r="I54" s="422"/>
      <c r="J54" s="422"/>
      <c r="K54" s="423"/>
      <c r="L54" s="431" t="s">
        <v>28</v>
      </c>
      <c r="M54" s="432"/>
      <c r="N54" s="431" t="s">
        <v>28</v>
      </c>
      <c r="O54" s="432"/>
      <c r="P54" s="23"/>
      <c r="Q54" s="387"/>
      <c r="R54" s="421" t="s">
        <v>35</v>
      </c>
      <c r="S54" s="427"/>
      <c r="T54" s="424" t="s">
        <v>39</v>
      </c>
    </row>
    <row r="55" spans="1:20" x14ac:dyDescent="0.3">
      <c r="A55" s="425"/>
      <c r="B55" s="425"/>
      <c r="C55" s="24" t="s">
        <v>11</v>
      </c>
      <c r="D55" s="421" t="s">
        <v>16</v>
      </c>
      <c r="E55" s="422"/>
      <c r="F55" s="422"/>
      <c r="G55" s="423"/>
      <c r="H55" s="433" t="s">
        <v>23</v>
      </c>
      <c r="I55" s="422"/>
      <c r="J55" s="422"/>
      <c r="K55" s="423"/>
      <c r="L55" s="434" t="s">
        <v>29</v>
      </c>
      <c r="M55" s="435"/>
      <c r="N55" s="434" t="s">
        <v>29</v>
      </c>
      <c r="O55" s="435"/>
      <c r="P55" s="25"/>
      <c r="Q55" s="26" t="s">
        <v>416</v>
      </c>
      <c r="R55" s="429" t="s">
        <v>36</v>
      </c>
      <c r="S55" s="430"/>
      <c r="T55" s="425"/>
    </row>
    <row r="56" spans="1:20" x14ac:dyDescent="0.3">
      <c r="A56" s="425"/>
      <c r="B56" s="425"/>
      <c r="C56" s="26" t="s">
        <v>12</v>
      </c>
      <c r="D56" s="23"/>
      <c r="E56" s="27"/>
      <c r="F56" s="23"/>
      <c r="G56" s="23"/>
      <c r="H56" s="23"/>
      <c r="I56" s="23"/>
      <c r="J56" s="23"/>
      <c r="K56" s="23"/>
      <c r="L56" s="421" t="s">
        <v>30</v>
      </c>
      <c r="M56" s="427"/>
      <c r="N56" s="421" t="s">
        <v>30</v>
      </c>
      <c r="O56" s="427"/>
      <c r="P56" s="24" t="s">
        <v>34</v>
      </c>
      <c r="Q56" s="24" t="s">
        <v>417</v>
      </c>
      <c r="R56" s="22"/>
      <c r="S56" s="22"/>
      <c r="T56" s="425"/>
    </row>
    <row r="57" spans="1:20" x14ac:dyDescent="0.3">
      <c r="A57" s="425"/>
      <c r="B57" s="425"/>
      <c r="C57" s="26" t="s">
        <v>13</v>
      </c>
      <c r="D57" s="24" t="s">
        <v>17</v>
      </c>
      <c r="E57" s="28" t="s">
        <v>17</v>
      </c>
      <c r="F57" s="24" t="s">
        <v>20</v>
      </c>
      <c r="G57" s="24" t="s">
        <v>22</v>
      </c>
      <c r="H57" s="24" t="s">
        <v>24</v>
      </c>
      <c r="I57" s="24" t="s">
        <v>25</v>
      </c>
      <c r="J57" s="24" t="s">
        <v>26</v>
      </c>
      <c r="K57" s="24" t="s">
        <v>22</v>
      </c>
      <c r="L57" s="429" t="s">
        <v>14</v>
      </c>
      <c r="M57" s="430"/>
      <c r="N57" s="429" t="s">
        <v>33</v>
      </c>
      <c r="O57" s="430"/>
      <c r="P57" s="24" t="s">
        <v>28</v>
      </c>
      <c r="Q57" s="24" t="s">
        <v>418</v>
      </c>
      <c r="R57" s="24" t="s">
        <v>37</v>
      </c>
      <c r="S57" s="24" t="s">
        <v>38</v>
      </c>
      <c r="T57" s="425"/>
    </row>
    <row r="58" spans="1:20" x14ac:dyDescent="0.3">
      <c r="A58" s="425"/>
      <c r="B58" s="425"/>
      <c r="C58" s="26" t="s">
        <v>14</v>
      </c>
      <c r="D58" s="24" t="s">
        <v>18</v>
      </c>
      <c r="E58" s="28" t="s">
        <v>19</v>
      </c>
      <c r="F58" s="24" t="s">
        <v>21</v>
      </c>
      <c r="G58" s="24"/>
      <c r="H58" s="24"/>
      <c r="I58" s="24"/>
      <c r="J58" s="24" t="s">
        <v>27</v>
      </c>
      <c r="K58" s="24"/>
      <c r="L58" s="22" t="s">
        <v>22</v>
      </c>
      <c r="M58" s="22" t="s">
        <v>31</v>
      </c>
      <c r="N58" s="114" t="s">
        <v>22</v>
      </c>
      <c r="O58" s="22" t="s">
        <v>31</v>
      </c>
      <c r="P58" s="25"/>
      <c r="Q58" s="25"/>
      <c r="R58" s="25"/>
      <c r="S58" s="25"/>
      <c r="T58" s="425"/>
    </row>
    <row r="59" spans="1:20" x14ac:dyDescent="0.3">
      <c r="A59" s="426"/>
      <c r="B59" s="426"/>
      <c r="C59" s="29"/>
      <c r="D59" s="30"/>
      <c r="E59" s="31"/>
      <c r="F59" s="30"/>
      <c r="G59" s="30"/>
      <c r="H59" s="30"/>
      <c r="I59" s="30"/>
      <c r="J59" s="30"/>
      <c r="K59" s="30"/>
      <c r="L59" s="32" t="s">
        <v>29</v>
      </c>
      <c r="M59" s="33" t="s">
        <v>32</v>
      </c>
      <c r="N59" s="115" t="s">
        <v>29</v>
      </c>
      <c r="O59" s="33" t="s">
        <v>32</v>
      </c>
      <c r="P59" s="30"/>
      <c r="Q59" s="30"/>
      <c r="R59" s="30"/>
      <c r="S59" s="30"/>
      <c r="T59" s="426"/>
    </row>
    <row r="60" spans="1:20" x14ac:dyDescent="0.3">
      <c r="A60" s="8">
        <v>1</v>
      </c>
      <c r="B60" s="8">
        <v>2</v>
      </c>
      <c r="C60" s="8">
        <v>3</v>
      </c>
      <c r="D60" s="8">
        <v>4</v>
      </c>
      <c r="E60" s="8">
        <v>5</v>
      </c>
      <c r="F60" s="8">
        <v>6</v>
      </c>
      <c r="G60" s="8" t="s">
        <v>0</v>
      </c>
      <c r="H60" s="8">
        <v>8</v>
      </c>
      <c r="I60" s="8">
        <v>9</v>
      </c>
      <c r="J60" s="8">
        <v>10</v>
      </c>
      <c r="K60" s="8" t="s">
        <v>1</v>
      </c>
      <c r="L60" s="8">
        <v>12</v>
      </c>
      <c r="M60" s="8">
        <v>13</v>
      </c>
      <c r="N60" s="72">
        <v>14</v>
      </c>
      <c r="O60" s="8">
        <v>15</v>
      </c>
      <c r="P60" s="8">
        <v>16</v>
      </c>
      <c r="Q60" s="8"/>
      <c r="R60" s="8">
        <v>17</v>
      </c>
      <c r="S60" s="8">
        <v>18</v>
      </c>
      <c r="T60" s="8">
        <v>19</v>
      </c>
    </row>
    <row r="61" spans="1:20" x14ac:dyDescent="0.3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6"/>
      <c r="O61" s="7"/>
      <c r="P61" s="6"/>
      <c r="Q61" s="6"/>
      <c r="R61" s="6"/>
      <c r="S61" s="6"/>
      <c r="T61" s="6"/>
    </row>
    <row r="62" spans="1:20" x14ac:dyDescent="0.3">
      <c r="A62" s="8">
        <v>1</v>
      </c>
      <c r="B62" s="67" t="s">
        <v>291</v>
      </c>
      <c r="C62" s="13">
        <v>36</v>
      </c>
      <c r="D62" s="3">
        <v>0</v>
      </c>
      <c r="E62" s="3">
        <v>0</v>
      </c>
      <c r="F62" s="3">
        <v>0</v>
      </c>
      <c r="G62" s="3">
        <f>C62+E62-F62</f>
        <v>36</v>
      </c>
      <c r="H62" s="3">
        <v>2</v>
      </c>
      <c r="I62" s="68">
        <v>30</v>
      </c>
      <c r="J62" s="68">
        <v>4</v>
      </c>
      <c r="K62" s="3">
        <f>H62+I62+J62</f>
        <v>36</v>
      </c>
      <c r="L62" s="182">
        <v>25500</v>
      </c>
      <c r="M62" s="58">
        <v>850</v>
      </c>
      <c r="N62" s="277">
        <f>I62*O62</f>
        <v>19500</v>
      </c>
      <c r="O62" s="58">
        <v>650</v>
      </c>
      <c r="P62" s="8" t="s">
        <v>65</v>
      </c>
      <c r="Q62" s="8">
        <v>40000</v>
      </c>
      <c r="R62" s="58">
        <v>16</v>
      </c>
      <c r="S62" s="6"/>
      <c r="T62" s="6"/>
    </row>
    <row r="63" spans="1:20" x14ac:dyDescent="0.3">
      <c r="A63" s="8">
        <v>2</v>
      </c>
      <c r="B63" s="67" t="s">
        <v>175</v>
      </c>
      <c r="C63" s="13">
        <v>199</v>
      </c>
      <c r="D63" s="3">
        <v>0</v>
      </c>
      <c r="E63" s="3">
        <v>0</v>
      </c>
      <c r="F63" s="3">
        <v>0</v>
      </c>
      <c r="G63" s="3">
        <f t="shared" ref="G63:G77" si="7">C63+E63-F63</f>
        <v>199</v>
      </c>
      <c r="H63" s="3">
        <v>5</v>
      </c>
      <c r="I63" s="68">
        <v>190</v>
      </c>
      <c r="J63" s="68">
        <v>4</v>
      </c>
      <c r="K63" s="3">
        <f t="shared" ref="K63:K77" si="8">H63+I63+J63</f>
        <v>199</v>
      </c>
      <c r="L63" s="182">
        <v>152000</v>
      </c>
      <c r="M63" s="58">
        <v>800</v>
      </c>
      <c r="N63" s="277">
        <f t="shared" ref="N63:N77" si="9">I63*O63</f>
        <v>123500</v>
      </c>
      <c r="O63" s="58">
        <v>650</v>
      </c>
      <c r="P63" s="8" t="s">
        <v>65</v>
      </c>
      <c r="Q63" s="8">
        <v>40000</v>
      </c>
      <c r="R63" s="58">
        <v>140</v>
      </c>
      <c r="S63" s="6"/>
      <c r="T63" s="6"/>
    </row>
    <row r="64" spans="1:20" x14ac:dyDescent="0.3">
      <c r="A64" s="8">
        <v>3</v>
      </c>
      <c r="B64" s="67" t="s">
        <v>176</v>
      </c>
      <c r="C64" s="13">
        <v>145</v>
      </c>
      <c r="D64" s="3">
        <v>0</v>
      </c>
      <c r="E64" s="3">
        <v>0</v>
      </c>
      <c r="F64" s="3">
        <v>0</v>
      </c>
      <c r="G64" s="3">
        <f t="shared" si="7"/>
        <v>145</v>
      </c>
      <c r="H64" s="3">
        <v>12</v>
      </c>
      <c r="I64" s="68">
        <v>130</v>
      </c>
      <c r="J64" s="68">
        <v>3</v>
      </c>
      <c r="K64" s="3">
        <f t="shared" si="8"/>
        <v>145</v>
      </c>
      <c r="L64" s="182">
        <v>104000</v>
      </c>
      <c r="M64" s="58">
        <v>800</v>
      </c>
      <c r="N64" s="277">
        <f t="shared" si="9"/>
        <v>84500</v>
      </c>
      <c r="O64" s="58">
        <v>650</v>
      </c>
      <c r="P64" s="8" t="s">
        <v>65</v>
      </c>
      <c r="Q64" s="8">
        <v>40000</v>
      </c>
      <c r="R64" s="58">
        <v>20</v>
      </c>
      <c r="S64" s="6"/>
      <c r="T64" s="6"/>
    </row>
    <row r="65" spans="1:25" s="256" customFormat="1" x14ac:dyDescent="0.3">
      <c r="A65" s="119">
        <v>4</v>
      </c>
      <c r="B65" s="120" t="s">
        <v>177</v>
      </c>
      <c r="C65" s="307">
        <v>116</v>
      </c>
      <c r="D65" s="122">
        <v>0</v>
      </c>
      <c r="E65" s="122">
        <v>0</v>
      </c>
      <c r="F65" s="122">
        <v>0</v>
      </c>
      <c r="G65" s="122">
        <f t="shared" si="7"/>
        <v>116</v>
      </c>
      <c r="H65" s="308">
        <v>5.18</v>
      </c>
      <c r="I65" s="126">
        <v>108</v>
      </c>
      <c r="J65" s="309">
        <v>2.82</v>
      </c>
      <c r="K65" s="122">
        <f t="shared" si="8"/>
        <v>116</v>
      </c>
      <c r="L65" s="181">
        <v>97200</v>
      </c>
      <c r="M65" s="58">
        <v>900</v>
      </c>
      <c r="N65" s="277">
        <f t="shared" si="9"/>
        <v>75600</v>
      </c>
      <c r="O65" s="58">
        <v>700</v>
      </c>
      <c r="P65" s="119" t="s">
        <v>65</v>
      </c>
      <c r="Q65" s="8">
        <v>40000</v>
      </c>
      <c r="R65" s="257">
        <v>145</v>
      </c>
      <c r="S65" s="127"/>
      <c r="T65" s="127"/>
    </row>
    <row r="66" spans="1:25" x14ac:dyDescent="0.3">
      <c r="A66" s="8">
        <v>5</v>
      </c>
      <c r="B66" s="67" t="s">
        <v>178</v>
      </c>
      <c r="C66" s="13">
        <v>313</v>
      </c>
      <c r="D66" s="3">
        <v>0</v>
      </c>
      <c r="E66" s="3">
        <v>0</v>
      </c>
      <c r="F66" s="3">
        <v>0</v>
      </c>
      <c r="G66" s="3">
        <f t="shared" si="7"/>
        <v>313</v>
      </c>
      <c r="H66" s="3">
        <v>3</v>
      </c>
      <c r="I66" s="68">
        <v>300</v>
      </c>
      <c r="J66" s="68">
        <v>10</v>
      </c>
      <c r="K66" s="3">
        <f t="shared" si="8"/>
        <v>313</v>
      </c>
      <c r="L66" s="182">
        <v>264000</v>
      </c>
      <c r="M66" s="58">
        <v>880</v>
      </c>
      <c r="N66" s="277">
        <f t="shared" si="9"/>
        <v>195000</v>
      </c>
      <c r="O66" s="58">
        <v>650</v>
      </c>
      <c r="P66" s="8" t="s">
        <v>65</v>
      </c>
      <c r="Q66" s="8">
        <v>40000</v>
      </c>
      <c r="R66" s="58">
        <v>410</v>
      </c>
      <c r="S66" s="6"/>
      <c r="T66" s="6"/>
    </row>
    <row r="67" spans="1:25" x14ac:dyDescent="0.3">
      <c r="A67" s="8">
        <v>6</v>
      </c>
      <c r="B67" s="67" t="s">
        <v>179</v>
      </c>
      <c r="C67" s="13">
        <v>160</v>
      </c>
      <c r="D67" s="3">
        <v>0</v>
      </c>
      <c r="E67" s="38">
        <v>0</v>
      </c>
      <c r="F67" s="3">
        <v>0</v>
      </c>
      <c r="G67" s="3">
        <f>C67+E67-F67</f>
        <v>160</v>
      </c>
      <c r="H67" s="3">
        <v>4</v>
      </c>
      <c r="I67" s="68">
        <v>150</v>
      </c>
      <c r="J67" s="68">
        <v>6</v>
      </c>
      <c r="K67" s="3">
        <f t="shared" si="8"/>
        <v>160</v>
      </c>
      <c r="L67" s="182">
        <v>132000</v>
      </c>
      <c r="M67" s="58">
        <v>880</v>
      </c>
      <c r="N67" s="277">
        <f t="shared" si="9"/>
        <v>97500</v>
      </c>
      <c r="O67" s="58">
        <v>650</v>
      </c>
      <c r="P67" s="8" t="s">
        <v>65</v>
      </c>
      <c r="Q67" s="8">
        <v>40000</v>
      </c>
      <c r="R67" s="58">
        <v>150</v>
      </c>
      <c r="S67" s="6"/>
      <c r="T67" s="6"/>
    </row>
    <row r="68" spans="1:25" x14ac:dyDescent="0.3">
      <c r="A68" s="8">
        <v>7</v>
      </c>
      <c r="B68" s="67" t="s">
        <v>180</v>
      </c>
      <c r="C68" s="37">
        <v>167</v>
      </c>
      <c r="D68" s="3">
        <v>0</v>
      </c>
      <c r="E68" s="3">
        <v>0</v>
      </c>
      <c r="F68" s="3">
        <v>0</v>
      </c>
      <c r="G68" s="3">
        <f t="shared" si="7"/>
        <v>167</v>
      </c>
      <c r="H68" s="3">
        <v>3</v>
      </c>
      <c r="I68" s="68">
        <v>160</v>
      </c>
      <c r="J68" s="68">
        <v>4</v>
      </c>
      <c r="K68" s="3">
        <f t="shared" si="8"/>
        <v>167</v>
      </c>
      <c r="L68" s="182">
        <v>137600</v>
      </c>
      <c r="M68" s="58">
        <v>860</v>
      </c>
      <c r="N68" s="277">
        <f t="shared" si="9"/>
        <v>104000</v>
      </c>
      <c r="O68" s="58">
        <v>650</v>
      </c>
      <c r="P68" s="8" t="s">
        <v>65</v>
      </c>
      <c r="Q68" s="8">
        <v>40000</v>
      </c>
      <c r="R68" s="58">
        <v>19</v>
      </c>
      <c r="S68" s="6"/>
      <c r="T68" s="6"/>
    </row>
    <row r="69" spans="1:25" x14ac:dyDescent="0.3">
      <c r="A69" s="8">
        <v>8</v>
      </c>
      <c r="B69" s="67" t="s">
        <v>181</v>
      </c>
      <c r="C69" s="13">
        <v>133</v>
      </c>
      <c r="D69" s="3">
        <v>0</v>
      </c>
      <c r="E69" s="3">
        <v>0</v>
      </c>
      <c r="F69" s="3">
        <v>0</v>
      </c>
      <c r="G69" s="3">
        <f t="shared" si="7"/>
        <v>133</v>
      </c>
      <c r="H69" s="3">
        <v>3</v>
      </c>
      <c r="I69" s="68">
        <v>120</v>
      </c>
      <c r="J69" s="68">
        <v>10</v>
      </c>
      <c r="K69" s="3">
        <f t="shared" si="8"/>
        <v>133</v>
      </c>
      <c r="L69" s="182">
        <v>108000</v>
      </c>
      <c r="M69" s="58">
        <v>900</v>
      </c>
      <c r="N69" s="277">
        <f t="shared" si="9"/>
        <v>78000</v>
      </c>
      <c r="O69" s="58">
        <v>650</v>
      </c>
      <c r="P69" s="8" t="s">
        <v>65</v>
      </c>
      <c r="Q69" s="8">
        <v>40000</v>
      </c>
      <c r="R69" s="58">
        <v>105</v>
      </c>
      <c r="S69" s="6"/>
      <c r="T69" s="6"/>
    </row>
    <row r="70" spans="1:25" x14ac:dyDescent="0.3">
      <c r="A70" s="8">
        <v>9</v>
      </c>
      <c r="B70" s="67" t="s">
        <v>182</v>
      </c>
      <c r="C70" s="37">
        <v>111.5</v>
      </c>
      <c r="D70" s="3">
        <v>0</v>
      </c>
      <c r="E70" s="3">
        <v>0</v>
      </c>
      <c r="F70" s="3">
        <v>0</v>
      </c>
      <c r="G70" s="3">
        <f t="shared" si="7"/>
        <v>111.5</v>
      </c>
      <c r="H70" s="3">
        <v>5</v>
      </c>
      <c r="I70" s="68">
        <v>100</v>
      </c>
      <c r="J70" s="86">
        <v>6.5</v>
      </c>
      <c r="K70" s="38">
        <f t="shared" si="8"/>
        <v>111.5</v>
      </c>
      <c r="L70" s="182">
        <v>85000</v>
      </c>
      <c r="M70" s="58">
        <v>850</v>
      </c>
      <c r="N70" s="277">
        <f t="shared" si="9"/>
        <v>65000</v>
      </c>
      <c r="O70" s="58">
        <v>650</v>
      </c>
      <c r="P70" s="8" t="s">
        <v>65</v>
      </c>
      <c r="Q70" s="8">
        <v>40000</v>
      </c>
      <c r="R70" s="58">
        <v>40</v>
      </c>
      <c r="S70" s="6"/>
      <c r="T70" s="6"/>
    </row>
    <row r="71" spans="1:25" x14ac:dyDescent="0.3">
      <c r="A71" s="8">
        <v>10</v>
      </c>
      <c r="B71" s="67" t="s">
        <v>183</v>
      </c>
      <c r="C71" s="13">
        <v>172</v>
      </c>
      <c r="D71" s="3">
        <v>0</v>
      </c>
      <c r="E71" s="3">
        <v>0</v>
      </c>
      <c r="F71" s="3">
        <v>0</v>
      </c>
      <c r="G71" s="3">
        <f t="shared" si="7"/>
        <v>172</v>
      </c>
      <c r="H71" s="3">
        <v>2</v>
      </c>
      <c r="I71" s="68">
        <v>160</v>
      </c>
      <c r="J71" s="68">
        <v>10</v>
      </c>
      <c r="K71" s="3">
        <f t="shared" si="8"/>
        <v>172</v>
      </c>
      <c r="L71" s="182">
        <v>144000</v>
      </c>
      <c r="M71" s="58">
        <v>900</v>
      </c>
      <c r="N71" s="277">
        <f t="shared" si="9"/>
        <v>112000</v>
      </c>
      <c r="O71" s="58">
        <v>700</v>
      </c>
      <c r="P71" s="8" t="s">
        <v>65</v>
      </c>
      <c r="Q71" s="8">
        <v>40000</v>
      </c>
      <c r="R71" s="58">
        <v>50</v>
      </c>
      <c r="S71" s="6"/>
      <c r="T71" s="6"/>
    </row>
    <row r="72" spans="1:25" x14ac:dyDescent="0.3">
      <c r="A72" s="8">
        <v>11</v>
      </c>
      <c r="B72" s="67" t="s">
        <v>89</v>
      </c>
      <c r="C72" s="13">
        <v>600</v>
      </c>
      <c r="D72" s="3">
        <v>0</v>
      </c>
      <c r="E72" s="3">
        <v>0</v>
      </c>
      <c r="F72" s="3">
        <v>0</v>
      </c>
      <c r="G72" s="3">
        <f t="shared" si="7"/>
        <v>600</v>
      </c>
      <c r="H72" s="3">
        <v>433</v>
      </c>
      <c r="I72" s="68">
        <v>157</v>
      </c>
      <c r="J72" s="68">
        <v>10</v>
      </c>
      <c r="K72" s="3">
        <f t="shared" si="8"/>
        <v>600</v>
      </c>
      <c r="L72" s="182">
        <v>141300</v>
      </c>
      <c r="M72" s="58">
        <v>900</v>
      </c>
      <c r="N72" s="277">
        <f t="shared" si="9"/>
        <v>109900</v>
      </c>
      <c r="O72" s="58">
        <v>700</v>
      </c>
      <c r="P72" s="8" t="s">
        <v>65</v>
      </c>
      <c r="Q72" s="8">
        <v>40000</v>
      </c>
      <c r="R72" s="58">
        <v>360</v>
      </c>
      <c r="S72" s="6"/>
      <c r="T72" s="6"/>
    </row>
    <row r="73" spans="1:25" s="256" customFormat="1" x14ac:dyDescent="0.3">
      <c r="A73" s="119">
        <v>12</v>
      </c>
      <c r="B73" s="120" t="s">
        <v>184</v>
      </c>
      <c r="C73" s="307">
        <v>363</v>
      </c>
      <c r="D73" s="122">
        <v>0</v>
      </c>
      <c r="E73" s="122">
        <v>0</v>
      </c>
      <c r="F73" s="122">
        <v>0</v>
      </c>
      <c r="G73" s="122">
        <f t="shared" si="7"/>
        <v>363</v>
      </c>
      <c r="H73" s="308">
        <v>130.29</v>
      </c>
      <c r="I73" s="126">
        <v>232.71</v>
      </c>
      <c r="J73" s="309">
        <v>0</v>
      </c>
      <c r="K73" s="122">
        <f t="shared" si="8"/>
        <v>363</v>
      </c>
      <c r="L73" s="181">
        <v>209439</v>
      </c>
      <c r="M73" s="257">
        <v>900</v>
      </c>
      <c r="N73" s="277">
        <f t="shared" si="9"/>
        <v>151261.5</v>
      </c>
      <c r="O73" s="257">
        <v>650</v>
      </c>
      <c r="P73" s="119" t="s">
        <v>65</v>
      </c>
      <c r="Q73" s="8">
        <v>40000</v>
      </c>
      <c r="R73" s="257">
        <v>280</v>
      </c>
      <c r="S73" s="127"/>
      <c r="T73" s="127"/>
      <c r="U73" s="326" t="s">
        <v>355</v>
      </c>
      <c r="V73" s="326"/>
      <c r="W73" s="326"/>
      <c r="X73" s="326"/>
      <c r="Y73" s="326"/>
    </row>
    <row r="74" spans="1:25" x14ac:dyDescent="0.3">
      <c r="A74" s="8">
        <v>13</v>
      </c>
      <c r="B74" s="67" t="s">
        <v>185</v>
      </c>
      <c r="C74" s="37">
        <v>213.61</v>
      </c>
      <c r="D74" s="3">
        <v>0</v>
      </c>
      <c r="E74" s="3">
        <v>0</v>
      </c>
      <c r="F74" s="3">
        <v>0</v>
      </c>
      <c r="G74" s="3">
        <f t="shared" si="7"/>
        <v>213.61</v>
      </c>
      <c r="H74" s="38">
        <v>1.61</v>
      </c>
      <c r="I74" s="68">
        <v>200</v>
      </c>
      <c r="J74" s="68">
        <v>12</v>
      </c>
      <c r="K74" s="38">
        <f t="shared" si="8"/>
        <v>213.61</v>
      </c>
      <c r="L74" s="182">
        <v>180000</v>
      </c>
      <c r="M74" s="58">
        <v>900</v>
      </c>
      <c r="N74" s="277">
        <f t="shared" si="9"/>
        <v>130000</v>
      </c>
      <c r="O74" s="58">
        <v>650</v>
      </c>
      <c r="P74" s="8" t="s">
        <v>65</v>
      </c>
      <c r="Q74" s="8">
        <v>40000</v>
      </c>
      <c r="R74" s="58">
        <v>150</v>
      </c>
      <c r="S74" s="6"/>
      <c r="T74" s="6"/>
    </row>
    <row r="75" spans="1:25" x14ac:dyDescent="0.3">
      <c r="A75" s="8">
        <v>14</v>
      </c>
      <c r="B75" s="67" t="s">
        <v>186</v>
      </c>
      <c r="C75" s="37">
        <v>159.05000000000001</v>
      </c>
      <c r="D75" s="3">
        <v>0</v>
      </c>
      <c r="E75" s="3">
        <v>0</v>
      </c>
      <c r="F75" s="3">
        <v>0</v>
      </c>
      <c r="G75" s="38">
        <f t="shared" si="7"/>
        <v>159.05000000000001</v>
      </c>
      <c r="H75" s="3">
        <v>102</v>
      </c>
      <c r="I75" s="110">
        <v>50.3</v>
      </c>
      <c r="J75" s="110">
        <v>6.75</v>
      </c>
      <c r="K75" s="38">
        <f t="shared" si="8"/>
        <v>159.05000000000001</v>
      </c>
      <c r="L75" s="182">
        <v>45270</v>
      </c>
      <c r="M75" s="58">
        <v>900</v>
      </c>
      <c r="N75" s="277">
        <f t="shared" si="9"/>
        <v>32694.999999999996</v>
      </c>
      <c r="O75" s="58">
        <v>650</v>
      </c>
      <c r="P75" s="8" t="s">
        <v>65</v>
      </c>
      <c r="Q75" s="8">
        <v>40000</v>
      </c>
      <c r="R75" s="58">
        <v>95</v>
      </c>
      <c r="S75" s="6"/>
      <c r="T75" s="6"/>
    </row>
    <row r="76" spans="1:25" x14ac:dyDescent="0.3">
      <c r="A76" s="8">
        <v>15</v>
      </c>
      <c r="B76" s="67" t="s">
        <v>216</v>
      </c>
      <c r="C76" s="13">
        <v>830</v>
      </c>
      <c r="D76" s="3">
        <v>0</v>
      </c>
      <c r="E76" s="3">
        <v>0</v>
      </c>
      <c r="F76" s="3">
        <v>0</v>
      </c>
      <c r="G76" s="3">
        <f t="shared" si="7"/>
        <v>830</v>
      </c>
      <c r="H76" s="3">
        <v>825</v>
      </c>
      <c r="I76" s="68">
        <v>5</v>
      </c>
      <c r="J76" s="110">
        <v>0</v>
      </c>
      <c r="K76" s="38">
        <f t="shared" si="8"/>
        <v>830</v>
      </c>
      <c r="L76" s="182">
        <v>4500</v>
      </c>
      <c r="M76" s="58">
        <v>900</v>
      </c>
      <c r="N76" s="277">
        <f t="shared" si="9"/>
        <v>3250</v>
      </c>
      <c r="O76" s="58">
        <v>650</v>
      </c>
      <c r="P76" s="8" t="s">
        <v>65</v>
      </c>
      <c r="Q76" s="8">
        <v>40000</v>
      </c>
      <c r="R76" s="58">
        <v>435</v>
      </c>
      <c r="S76" s="6"/>
      <c r="T76" s="6"/>
    </row>
    <row r="77" spans="1:25" x14ac:dyDescent="0.3">
      <c r="A77" s="8">
        <v>16</v>
      </c>
      <c r="B77" s="67" t="s">
        <v>297</v>
      </c>
      <c r="C77" s="13">
        <v>112</v>
      </c>
      <c r="D77" s="3">
        <v>0</v>
      </c>
      <c r="E77" s="3">
        <v>0</v>
      </c>
      <c r="F77" s="3">
        <v>0</v>
      </c>
      <c r="G77" s="3">
        <f t="shared" si="7"/>
        <v>112</v>
      </c>
      <c r="H77" s="3">
        <v>17</v>
      </c>
      <c r="I77" s="68">
        <v>90</v>
      </c>
      <c r="J77" s="110">
        <v>5</v>
      </c>
      <c r="K77" s="38">
        <f t="shared" si="8"/>
        <v>112</v>
      </c>
      <c r="L77" s="68">
        <v>76500</v>
      </c>
      <c r="M77" s="58">
        <v>850</v>
      </c>
      <c r="N77" s="277">
        <f t="shared" si="9"/>
        <v>58500</v>
      </c>
      <c r="O77" s="58">
        <v>650</v>
      </c>
      <c r="P77" s="8" t="s">
        <v>65</v>
      </c>
      <c r="Q77" s="8">
        <v>40000</v>
      </c>
      <c r="R77" s="58">
        <v>95</v>
      </c>
      <c r="S77" s="6"/>
      <c r="T77" s="6"/>
    </row>
    <row r="78" spans="1:25" x14ac:dyDescent="0.3">
      <c r="A78" s="6"/>
      <c r="B78" s="6"/>
      <c r="C78" s="6"/>
      <c r="D78" s="6"/>
      <c r="E78" s="6"/>
      <c r="F78" s="6"/>
      <c r="G78" s="6"/>
      <c r="H78" s="6"/>
      <c r="I78" s="101"/>
      <c r="J78" s="64"/>
      <c r="K78" s="6"/>
      <c r="L78" s="6"/>
      <c r="M78" s="6"/>
      <c r="N78" s="68"/>
      <c r="O78" s="58"/>
      <c r="P78" s="8"/>
      <c r="Q78" s="8"/>
      <c r="R78" s="6"/>
      <c r="S78" s="6"/>
      <c r="T78" s="6"/>
    </row>
    <row r="79" spans="1:25" x14ac:dyDescent="0.3">
      <c r="A79" s="6"/>
      <c r="B79" s="41" t="s">
        <v>3</v>
      </c>
      <c r="C79" s="47">
        <f>SUM(C62:C78)</f>
        <v>3830.1600000000003</v>
      </c>
      <c r="D79" s="47">
        <f t="shared" ref="D79:J79" si="10">SUM(D62:D78)</f>
        <v>0</v>
      </c>
      <c r="E79" s="47">
        <f t="shared" si="10"/>
        <v>0</v>
      </c>
      <c r="F79" s="47">
        <f t="shared" si="10"/>
        <v>0</v>
      </c>
      <c r="G79" s="47">
        <f>SUM(G62:G78)</f>
        <v>3830.1600000000003</v>
      </c>
      <c r="H79" s="47">
        <f t="shared" si="10"/>
        <v>1553.08</v>
      </c>
      <c r="I79" s="47">
        <f t="shared" si="10"/>
        <v>2183.0100000000002</v>
      </c>
      <c r="J79" s="47">
        <f t="shared" si="10"/>
        <v>94.07</v>
      </c>
      <c r="K79" s="47">
        <f>SUM(K62:K78)</f>
        <v>3830.1600000000003</v>
      </c>
      <c r="L79" s="7">
        <f>SUM(L62:L78)</f>
        <v>1906309</v>
      </c>
      <c r="M79" s="47">
        <f>SUM(M62:M77)/16</f>
        <v>873.125</v>
      </c>
      <c r="N79" s="69">
        <f>SUM(N62:N78)</f>
        <v>1440206.5</v>
      </c>
      <c r="O79" s="47">
        <f>SUM(O62:O77)/16</f>
        <v>659.375</v>
      </c>
      <c r="P79" s="77" t="s">
        <v>65</v>
      </c>
      <c r="Q79" s="78">
        <f>SUM(Q62:Q77)/16</f>
        <v>40000</v>
      </c>
      <c r="R79" s="7">
        <f>SUM(R62:R78)</f>
        <v>2510</v>
      </c>
      <c r="S79" s="47"/>
      <c r="T79" s="6"/>
    </row>
    <row r="80" spans="1:25" x14ac:dyDescent="0.3">
      <c r="M80" s="18"/>
      <c r="N80" s="112"/>
      <c r="O80" s="18"/>
    </row>
    <row r="81" spans="1:20" x14ac:dyDescent="0.3">
      <c r="A81" s="16" t="s">
        <v>46</v>
      </c>
      <c r="H81" s="20"/>
      <c r="I81" s="271"/>
      <c r="J81" s="271"/>
      <c r="M81" s="71"/>
      <c r="O81" s="419" t="str">
        <f>O36</f>
        <v>Selupu Rejang, 31 Desember 2023</v>
      </c>
      <c r="P81" s="419"/>
      <c r="Q81" s="419"/>
      <c r="R81" s="419"/>
      <c r="S81" s="419"/>
    </row>
    <row r="82" spans="1:20" x14ac:dyDescent="0.3">
      <c r="B82" s="16" t="s">
        <v>326</v>
      </c>
      <c r="I82" s="20"/>
      <c r="O82" s="419" t="s">
        <v>2</v>
      </c>
      <c r="P82" s="419"/>
      <c r="Q82" s="419"/>
      <c r="R82" s="419"/>
      <c r="S82" s="419"/>
    </row>
    <row r="83" spans="1:20" x14ac:dyDescent="0.3">
      <c r="B83" s="371" t="s">
        <v>351</v>
      </c>
    </row>
    <row r="84" spans="1:20" x14ac:dyDescent="0.3">
      <c r="B84" s="271"/>
    </row>
    <row r="85" spans="1:20" x14ac:dyDescent="0.3">
      <c r="B85" s="20"/>
      <c r="O85" s="428" t="str">
        <f>O40</f>
        <v>SINTA MARIANA, SP</v>
      </c>
      <c r="P85" s="428"/>
      <c r="Q85" s="428"/>
      <c r="R85" s="428"/>
      <c r="S85" s="428"/>
      <c r="T85" s="81"/>
    </row>
    <row r="86" spans="1:20" x14ac:dyDescent="0.3">
      <c r="O86" s="419" t="str">
        <f>O41</f>
        <v>-</v>
      </c>
      <c r="P86" s="419"/>
      <c r="Q86" s="419"/>
      <c r="R86" s="419"/>
      <c r="S86" s="419"/>
    </row>
    <row r="87" spans="1:20" x14ac:dyDescent="0.3">
      <c r="A87" s="16" t="s">
        <v>96</v>
      </c>
    </row>
    <row r="88" spans="1:20" x14ac:dyDescent="0.3">
      <c r="L88" s="17"/>
    </row>
    <row r="89" spans="1:20" x14ac:dyDescent="0.3">
      <c r="A89" s="441" t="s">
        <v>93</v>
      </c>
      <c r="B89" s="460"/>
      <c r="C89" s="460"/>
      <c r="D89" s="460"/>
      <c r="E89" s="460"/>
      <c r="F89" s="460"/>
      <c r="G89" s="460"/>
      <c r="H89" s="460"/>
      <c r="I89" s="460"/>
      <c r="J89" s="460"/>
      <c r="K89" s="460"/>
      <c r="L89" s="460"/>
      <c r="M89" s="460"/>
      <c r="N89" s="460"/>
      <c r="O89" s="460"/>
      <c r="P89" s="460"/>
      <c r="Q89" s="460"/>
      <c r="R89" s="460"/>
      <c r="S89" s="460"/>
      <c r="T89" s="447"/>
    </row>
    <row r="90" spans="1:20" x14ac:dyDescent="0.3">
      <c r="A90" s="444" t="s">
        <v>4</v>
      </c>
      <c r="B90" s="461"/>
      <c r="C90" s="461"/>
      <c r="D90" s="461"/>
      <c r="E90" s="461"/>
      <c r="F90" s="461"/>
      <c r="G90" s="461"/>
      <c r="H90" s="461"/>
      <c r="I90" s="461"/>
      <c r="J90" s="461"/>
      <c r="K90" s="461"/>
      <c r="L90" s="461"/>
      <c r="M90" s="461"/>
      <c r="N90" s="461"/>
      <c r="O90" s="461"/>
      <c r="P90" s="461"/>
      <c r="Q90" s="461"/>
      <c r="R90" s="461"/>
      <c r="S90" s="461"/>
      <c r="T90" s="445"/>
    </row>
    <row r="91" spans="1:20" x14ac:dyDescent="0.3">
      <c r="N91" s="112"/>
    </row>
    <row r="92" spans="1:20" x14ac:dyDescent="0.3">
      <c r="A92" s="19" t="s">
        <v>5</v>
      </c>
      <c r="B92" s="19"/>
      <c r="C92" s="19" t="s">
        <v>79</v>
      </c>
      <c r="D92" s="19"/>
      <c r="L92" s="20"/>
      <c r="N92" s="113"/>
      <c r="Q92" s="16" t="s">
        <v>42</v>
      </c>
      <c r="S92" s="16" t="str">
        <f>S49</f>
        <v>: 2023</v>
      </c>
    </row>
    <row r="93" spans="1:20" x14ac:dyDescent="0.3">
      <c r="A93" s="16" t="s">
        <v>9</v>
      </c>
      <c r="C93" s="16" t="str">
        <f>C50</f>
        <v>: SELUPU REJANG</v>
      </c>
      <c r="Q93" s="16" t="s">
        <v>43</v>
      </c>
      <c r="S93" s="16" t="s">
        <v>45</v>
      </c>
    </row>
    <row r="94" spans="1:20" x14ac:dyDescent="0.3">
      <c r="A94" s="16" t="s">
        <v>6</v>
      </c>
      <c r="C94" s="16" t="s">
        <v>99</v>
      </c>
      <c r="Q94" s="16" t="s">
        <v>44</v>
      </c>
      <c r="S94" s="16" t="str">
        <f>S51</f>
        <v>: IV ( Empat )</v>
      </c>
    </row>
    <row r="95" spans="1:20" x14ac:dyDescent="0.3">
      <c r="A95" s="16" t="s">
        <v>7</v>
      </c>
      <c r="C95" s="16" t="s">
        <v>41</v>
      </c>
    </row>
    <row r="97" spans="1:20" x14ac:dyDescent="0.3">
      <c r="A97" s="424" t="s">
        <v>8</v>
      </c>
      <c r="B97" s="424" t="s">
        <v>91</v>
      </c>
      <c r="C97" s="22" t="s">
        <v>10</v>
      </c>
      <c r="D97" s="433" t="s">
        <v>15</v>
      </c>
      <c r="E97" s="422"/>
      <c r="F97" s="422"/>
      <c r="G97" s="422"/>
      <c r="H97" s="422"/>
      <c r="I97" s="422"/>
      <c r="J97" s="422"/>
      <c r="K97" s="423"/>
      <c r="L97" s="431" t="s">
        <v>28</v>
      </c>
      <c r="M97" s="432"/>
      <c r="N97" s="431" t="s">
        <v>28</v>
      </c>
      <c r="O97" s="432"/>
      <c r="P97" s="23"/>
      <c r="Q97" s="387"/>
      <c r="R97" s="421" t="s">
        <v>35</v>
      </c>
      <c r="S97" s="427"/>
      <c r="T97" s="424" t="s">
        <v>39</v>
      </c>
    </row>
    <row r="98" spans="1:20" x14ac:dyDescent="0.3">
      <c r="A98" s="425"/>
      <c r="B98" s="425"/>
      <c r="C98" s="24" t="s">
        <v>11</v>
      </c>
      <c r="D98" s="421" t="s">
        <v>16</v>
      </c>
      <c r="E98" s="422"/>
      <c r="F98" s="422"/>
      <c r="G98" s="423"/>
      <c r="H98" s="433" t="s">
        <v>23</v>
      </c>
      <c r="I98" s="422"/>
      <c r="J98" s="422"/>
      <c r="K98" s="423"/>
      <c r="L98" s="434" t="s">
        <v>29</v>
      </c>
      <c r="M98" s="435"/>
      <c r="N98" s="434" t="s">
        <v>29</v>
      </c>
      <c r="O98" s="435"/>
      <c r="P98" s="25"/>
      <c r="Q98" s="26" t="s">
        <v>416</v>
      </c>
      <c r="R98" s="429" t="s">
        <v>36</v>
      </c>
      <c r="S98" s="430"/>
      <c r="T98" s="425"/>
    </row>
    <row r="99" spans="1:20" x14ac:dyDescent="0.3">
      <c r="A99" s="425"/>
      <c r="B99" s="425"/>
      <c r="C99" s="26" t="s">
        <v>12</v>
      </c>
      <c r="D99" s="23"/>
      <c r="E99" s="27"/>
      <c r="F99" s="23"/>
      <c r="G99" s="23"/>
      <c r="H99" s="23"/>
      <c r="I99" s="23"/>
      <c r="J99" s="23"/>
      <c r="K99" s="23"/>
      <c r="L99" s="421" t="s">
        <v>30</v>
      </c>
      <c r="M99" s="427"/>
      <c r="N99" s="421" t="s">
        <v>30</v>
      </c>
      <c r="O99" s="427"/>
      <c r="P99" s="24" t="s">
        <v>34</v>
      </c>
      <c r="Q99" s="24" t="s">
        <v>417</v>
      </c>
      <c r="R99" s="22"/>
      <c r="S99" s="22"/>
      <c r="T99" s="425"/>
    </row>
    <row r="100" spans="1:20" x14ac:dyDescent="0.3">
      <c r="A100" s="425"/>
      <c r="B100" s="425"/>
      <c r="C100" s="26" t="s">
        <v>13</v>
      </c>
      <c r="D100" s="24" t="s">
        <v>17</v>
      </c>
      <c r="E100" s="28" t="s">
        <v>17</v>
      </c>
      <c r="F100" s="24" t="s">
        <v>20</v>
      </c>
      <c r="G100" s="24" t="s">
        <v>22</v>
      </c>
      <c r="H100" s="24" t="s">
        <v>24</v>
      </c>
      <c r="I100" s="24" t="s">
        <v>25</v>
      </c>
      <c r="J100" s="24" t="s">
        <v>26</v>
      </c>
      <c r="K100" s="24" t="s">
        <v>22</v>
      </c>
      <c r="L100" s="429" t="s">
        <v>14</v>
      </c>
      <c r="M100" s="430"/>
      <c r="N100" s="429" t="s">
        <v>33</v>
      </c>
      <c r="O100" s="430"/>
      <c r="P100" s="24" t="s">
        <v>28</v>
      </c>
      <c r="Q100" s="24" t="s">
        <v>418</v>
      </c>
      <c r="R100" s="24" t="s">
        <v>37</v>
      </c>
      <c r="S100" s="24" t="s">
        <v>38</v>
      </c>
      <c r="T100" s="425"/>
    </row>
    <row r="101" spans="1:20" x14ac:dyDescent="0.3">
      <c r="A101" s="425"/>
      <c r="B101" s="425"/>
      <c r="C101" s="26" t="s">
        <v>14</v>
      </c>
      <c r="D101" s="24" t="s">
        <v>18</v>
      </c>
      <c r="E101" s="28" t="s">
        <v>19</v>
      </c>
      <c r="F101" s="24" t="s">
        <v>21</v>
      </c>
      <c r="G101" s="24"/>
      <c r="H101" s="24"/>
      <c r="I101" s="24"/>
      <c r="J101" s="24" t="s">
        <v>27</v>
      </c>
      <c r="K101" s="24"/>
      <c r="L101" s="22" t="s">
        <v>22</v>
      </c>
      <c r="M101" s="22" t="s">
        <v>31</v>
      </c>
      <c r="N101" s="114" t="s">
        <v>22</v>
      </c>
      <c r="O101" s="22" t="s">
        <v>31</v>
      </c>
      <c r="P101" s="25"/>
      <c r="Q101" s="25"/>
      <c r="R101" s="25"/>
      <c r="S101" s="25"/>
      <c r="T101" s="425"/>
    </row>
    <row r="102" spans="1:20" x14ac:dyDescent="0.3">
      <c r="A102" s="426"/>
      <c r="B102" s="426"/>
      <c r="C102" s="29"/>
      <c r="D102" s="30"/>
      <c r="E102" s="31"/>
      <c r="F102" s="30"/>
      <c r="G102" s="30"/>
      <c r="H102" s="30"/>
      <c r="I102" s="30"/>
      <c r="J102" s="30"/>
      <c r="K102" s="30"/>
      <c r="L102" s="32" t="s">
        <v>29</v>
      </c>
      <c r="M102" s="33" t="s">
        <v>32</v>
      </c>
      <c r="N102" s="115" t="s">
        <v>29</v>
      </c>
      <c r="O102" s="33" t="s">
        <v>32</v>
      </c>
      <c r="P102" s="30"/>
      <c r="Q102" s="30"/>
      <c r="R102" s="30"/>
      <c r="S102" s="30"/>
      <c r="T102" s="426"/>
    </row>
    <row r="103" spans="1:20" x14ac:dyDescent="0.3">
      <c r="A103" s="8">
        <v>1</v>
      </c>
      <c r="B103" s="8">
        <v>2</v>
      </c>
      <c r="C103" s="8">
        <v>3</v>
      </c>
      <c r="D103" s="8">
        <v>4</v>
      </c>
      <c r="E103" s="8">
        <v>5</v>
      </c>
      <c r="F103" s="8">
        <v>6</v>
      </c>
      <c r="G103" s="8" t="s">
        <v>0</v>
      </c>
      <c r="H103" s="8">
        <v>8</v>
      </c>
      <c r="I103" s="8">
        <v>9</v>
      </c>
      <c r="J103" s="8">
        <v>10</v>
      </c>
      <c r="K103" s="8" t="s">
        <v>1</v>
      </c>
      <c r="L103" s="8">
        <v>12</v>
      </c>
      <c r="M103" s="8">
        <v>13</v>
      </c>
      <c r="N103" s="72">
        <v>14</v>
      </c>
      <c r="O103" s="8">
        <v>15</v>
      </c>
      <c r="P103" s="8">
        <v>16</v>
      </c>
      <c r="Q103" s="8"/>
      <c r="R103" s="8">
        <v>17</v>
      </c>
      <c r="S103" s="8">
        <v>18</v>
      </c>
      <c r="T103" s="8">
        <v>19</v>
      </c>
    </row>
    <row r="104" spans="1:20" x14ac:dyDescent="0.3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6"/>
      <c r="O104" s="7"/>
      <c r="P104" s="6"/>
      <c r="Q104" s="6"/>
      <c r="R104" s="6"/>
      <c r="S104" s="6"/>
      <c r="T104" s="6"/>
    </row>
    <row r="105" spans="1:20" x14ac:dyDescent="0.3">
      <c r="A105" s="8">
        <v>1</v>
      </c>
      <c r="B105" s="67" t="s">
        <v>291</v>
      </c>
      <c r="C105" s="13">
        <v>0</v>
      </c>
      <c r="D105" s="3">
        <v>0</v>
      </c>
      <c r="E105" s="3">
        <v>0</v>
      </c>
      <c r="F105" s="3">
        <v>0</v>
      </c>
      <c r="G105" s="3">
        <f>C105+E105-F105</f>
        <v>0</v>
      </c>
      <c r="H105" s="3">
        <v>0</v>
      </c>
      <c r="I105" s="64">
        <v>0</v>
      </c>
      <c r="J105" s="86">
        <v>0</v>
      </c>
      <c r="K105" s="3">
        <f>H105+I105+J105</f>
        <v>0</v>
      </c>
      <c r="L105" s="3">
        <v>0</v>
      </c>
      <c r="M105" s="58">
        <v>0</v>
      </c>
      <c r="N105" s="58">
        <v>0</v>
      </c>
      <c r="O105" s="58">
        <v>0</v>
      </c>
      <c r="P105" s="8" t="s">
        <v>66</v>
      </c>
      <c r="Q105" s="8"/>
      <c r="R105" s="58">
        <v>0</v>
      </c>
      <c r="S105" s="6"/>
      <c r="T105" s="6"/>
    </row>
    <row r="106" spans="1:20" x14ac:dyDescent="0.3">
      <c r="A106" s="8">
        <v>2</v>
      </c>
      <c r="B106" s="67" t="s">
        <v>175</v>
      </c>
      <c r="C106" s="36">
        <v>0</v>
      </c>
      <c r="D106" s="3">
        <v>0</v>
      </c>
      <c r="E106" s="3">
        <v>0</v>
      </c>
      <c r="F106" s="64">
        <v>0</v>
      </c>
      <c r="G106" s="64">
        <f>C106+E106-F106</f>
        <v>0</v>
      </c>
      <c r="H106" s="3">
        <v>0</v>
      </c>
      <c r="I106" s="64">
        <v>0</v>
      </c>
      <c r="J106" s="86">
        <v>0</v>
      </c>
      <c r="K106" s="64">
        <f t="shared" ref="K106:K120" si="11">H106+I106+J106</f>
        <v>0</v>
      </c>
      <c r="L106" s="80">
        <v>0</v>
      </c>
      <c r="M106" s="80">
        <v>0</v>
      </c>
      <c r="N106" s="80">
        <f>I106*O106</f>
        <v>0</v>
      </c>
      <c r="O106" s="80">
        <v>0</v>
      </c>
      <c r="P106" s="8" t="s">
        <v>66</v>
      </c>
      <c r="Q106" s="8">
        <v>0</v>
      </c>
      <c r="R106" s="58">
        <v>0</v>
      </c>
      <c r="S106" s="6"/>
      <c r="T106" s="6"/>
    </row>
    <row r="107" spans="1:20" x14ac:dyDescent="0.3">
      <c r="A107" s="8">
        <v>3</v>
      </c>
      <c r="B107" s="67" t="s">
        <v>176</v>
      </c>
      <c r="C107" s="13">
        <v>0</v>
      </c>
      <c r="D107" s="3">
        <v>0</v>
      </c>
      <c r="E107" s="3">
        <v>0</v>
      </c>
      <c r="F107" s="3">
        <v>0</v>
      </c>
      <c r="G107" s="3">
        <f t="shared" ref="G107:G120" si="12">C107+E107-F107</f>
        <v>0</v>
      </c>
      <c r="H107" s="3">
        <v>0</v>
      </c>
      <c r="I107" s="3">
        <v>0</v>
      </c>
      <c r="J107" s="86">
        <v>0</v>
      </c>
      <c r="K107" s="3">
        <f t="shared" si="11"/>
        <v>0</v>
      </c>
      <c r="L107" s="80">
        <v>0</v>
      </c>
      <c r="M107" s="80">
        <v>0</v>
      </c>
      <c r="N107" s="80">
        <f t="shared" ref="N107:N120" si="13">I107*O107</f>
        <v>0</v>
      </c>
      <c r="O107" s="80">
        <v>0</v>
      </c>
      <c r="P107" s="8" t="s">
        <v>66</v>
      </c>
      <c r="Q107" s="8">
        <v>0</v>
      </c>
      <c r="R107" s="58">
        <v>0</v>
      </c>
      <c r="S107" s="6"/>
      <c r="T107" s="6"/>
    </row>
    <row r="108" spans="1:20" x14ac:dyDescent="0.3">
      <c r="A108" s="8">
        <v>4</v>
      </c>
      <c r="B108" s="67" t="s">
        <v>177</v>
      </c>
      <c r="C108" s="36">
        <v>0</v>
      </c>
      <c r="D108" s="3">
        <v>0</v>
      </c>
      <c r="E108" s="3">
        <v>0</v>
      </c>
      <c r="F108" s="64">
        <v>0</v>
      </c>
      <c r="G108" s="64">
        <f t="shared" si="12"/>
        <v>0</v>
      </c>
      <c r="H108" s="3">
        <v>0</v>
      </c>
      <c r="I108" s="64">
        <v>0</v>
      </c>
      <c r="J108" s="86">
        <v>0</v>
      </c>
      <c r="K108" s="64">
        <f t="shared" si="11"/>
        <v>0</v>
      </c>
      <c r="L108" s="80">
        <v>0</v>
      </c>
      <c r="M108" s="80">
        <v>0</v>
      </c>
      <c r="N108" s="80">
        <f t="shared" si="13"/>
        <v>0</v>
      </c>
      <c r="O108" s="80">
        <v>0</v>
      </c>
      <c r="P108" s="8" t="s">
        <v>66</v>
      </c>
      <c r="Q108" s="8">
        <v>0</v>
      </c>
      <c r="R108" s="58">
        <v>0</v>
      </c>
      <c r="S108" s="6"/>
      <c r="T108" s="6"/>
    </row>
    <row r="109" spans="1:20" x14ac:dyDescent="0.3">
      <c r="A109" s="8">
        <v>5</v>
      </c>
      <c r="B109" s="67" t="s">
        <v>178</v>
      </c>
      <c r="C109" s="13">
        <v>0</v>
      </c>
      <c r="D109" s="3">
        <v>0</v>
      </c>
      <c r="E109" s="3">
        <v>0</v>
      </c>
      <c r="F109" s="3">
        <v>0</v>
      </c>
      <c r="G109" s="3">
        <f t="shared" si="12"/>
        <v>0</v>
      </c>
      <c r="H109" s="3">
        <v>0</v>
      </c>
      <c r="I109" s="3">
        <v>0</v>
      </c>
      <c r="J109" s="86">
        <v>0</v>
      </c>
      <c r="K109" s="3">
        <f t="shared" si="11"/>
        <v>0</v>
      </c>
      <c r="L109" s="80">
        <v>0</v>
      </c>
      <c r="M109" s="80">
        <v>0</v>
      </c>
      <c r="N109" s="80">
        <f t="shared" si="13"/>
        <v>0</v>
      </c>
      <c r="O109" s="80">
        <v>0</v>
      </c>
      <c r="P109" s="8" t="s">
        <v>66</v>
      </c>
      <c r="Q109" s="8">
        <v>0</v>
      </c>
      <c r="R109" s="58">
        <v>0</v>
      </c>
      <c r="S109" s="6"/>
      <c r="T109" s="6"/>
    </row>
    <row r="110" spans="1:20" x14ac:dyDescent="0.3">
      <c r="A110" s="8">
        <v>6</v>
      </c>
      <c r="B110" s="67" t="s">
        <v>179</v>
      </c>
      <c r="C110" s="13">
        <v>0</v>
      </c>
      <c r="D110" s="3">
        <v>0</v>
      </c>
      <c r="E110" s="3">
        <v>0</v>
      </c>
      <c r="F110" s="3">
        <v>0</v>
      </c>
      <c r="G110" s="3">
        <f t="shared" si="12"/>
        <v>0</v>
      </c>
      <c r="H110" s="3">
        <v>0</v>
      </c>
      <c r="I110" s="3">
        <v>0</v>
      </c>
      <c r="J110" s="86">
        <v>0</v>
      </c>
      <c r="K110" s="3">
        <f t="shared" si="11"/>
        <v>0</v>
      </c>
      <c r="L110" s="80">
        <v>0</v>
      </c>
      <c r="M110" s="80">
        <v>0</v>
      </c>
      <c r="N110" s="80">
        <f t="shared" si="13"/>
        <v>0</v>
      </c>
      <c r="O110" s="80">
        <v>0</v>
      </c>
      <c r="P110" s="8" t="s">
        <v>66</v>
      </c>
      <c r="Q110" s="8">
        <v>0</v>
      </c>
      <c r="R110" s="58">
        <v>0</v>
      </c>
      <c r="S110" s="6"/>
      <c r="T110" s="6"/>
    </row>
    <row r="111" spans="1:20" x14ac:dyDescent="0.3">
      <c r="A111" s="8">
        <v>7</v>
      </c>
      <c r="B111" s="67" t="s">
        <v>180</v>
      </c>
      <c r="C111" s="13">
        <v>0</v>
      </c>
      <c r="D111" s="3">
        <v>0</v>
      </c>
      <c r="E111" s="3">
        <v>0</v>
      </c>
      <c r="F111" s="3">
        <v>0</v>
      </c>
      <c r="G111" s="3">
        <f t="shared" si="12"/>
        <v>0</v>
      </c>
      <c r="H111" s="3">
        <v>0</v>
      </c>
      <c r="I111" s="3">
        <v>0</v>
      </c>
      <c r="J111" s="86">
        <v>0</v>
      </c>
      <c r="K111" s="3">
        <f t="shared" si="11"/>
        <v>0</v>
      </c>
      <c r="L111" s="80">
        <v>0</v>
      </c>
      <c r="M111" s="80">
        <v>0</v>
      </c>
      <c r="N111" s="80">
        <f t="shared" si="13"/>
        <v>0</v>
      </c>
      <c r="O111" s="80">
        <v>0</v>
      </c>
      <c r="P111" s="8" t="s">
        <v>66</v>
      </c>
      <c r="Q111" s="8">
        <v>0</v>
      </c>
      <c r="R111" s="58">
        <v>0</v>
      </c>
      <c r="S111" s="6"/>
      <c r="T111" s="6"/>
    </row>
    <row r="112" spans="1:20" x14ac:dyDescent="0.3">
      <c r="A112" s="8">
        <v>8</v>
      </c>
      <c r="B112" s="67" t="s">
        <v>181</v>
      </c>
      <c r="C112" s="36">
        <v>0</v>
      </c>
      <c r="D112" s="3">
        <v>0</v>
      </c>
      <c r="E112" s="3">
        <v>0</v>
      </c>
      <c r="F112" s="64">
        <v>0</v>
      </c>
      <c r="G112" s="64">
        <f t="shared" si="12"/>
        <v>0</v>
      </c>
      <c r="H112" s="64">
        <v>0</v>
      </c>
      <c r="I112" s="64">
        <v>0</v>
      </c>
      <c r="J112" s="86">
        <v>0</v>
      </c>
      <c r="K112" s="38">
        <f t="shared" si="11"/>
        <v>0</v>
      </c>
      <c r="L112" s="80">
        <v>0</v>
      </c>
      <c r="M112" s="80">
        <v>0</v>
      </c>
      <c r="N112" s="80">
        <f t="shared" si="13"/>
        <v>0</v>
      </c>
      <c r="O112" s="80">
        <v>0</v>
      </c>
      <c r="P112" s="8" t="s">
        <v>66</v>
      </c>
      <c r="Q112" s="8">
        <v>0</v>
      </c>
      <c r="R112" s="58">
        <v>0</v>
      </c>
      <c r="S112" s="6"/>
      <c r="T112" s="6"/>
    </row>
    <row r="113" spans="1:20" x14ac:dyDescent="0.3">
      <c r="A113" s="8">
        <v>9</v>
      </c>
      <c r="B113" s="67" t="s">
        <v>182</v>
      </c>
      <c r="C113" s="13">
        <v>0</v>
      </c>
      <c r="D113" s="3">
        <v>0</v>
      </c>
      <c r="E113" s="3">
        <v>0</v>
      </c>
      <c r="F113" s="3">
        <v>0</v>
      </c>
      <c r="G113" s="3">
        <f t="shared" si="12"/>
        <v>0</v>
      </c>
      <c r="H113" s="3">
        <v>0</v>
      </c>
      <c r="I113" s="64">
        <v>0</v>
      </c>
      <c r="J113" s="86">
        <v>0</v>
      </c>
      <c r="K113" s="3">
        <f t="shared" si="11"/>
        <v>0</v>
      </c>
      <c r="L113" s="80"/>
      <c r="M113" s="80">
        <v>0</v>
      </c>
      <c r="N113" s="80">
        <f t="shared" si="13"/>
        <v>0</v>
      </c>
      <c r="O113" s="80">
        <v>0</v>
      </c>
      <c r="P113" s="8" t="s">
        <v>66</v>
      </c>
      <c r="Q113" s="8"/>
      <c r="R113" s="13">
        <v>0</v>
      </c>
      <c r="S113" s="6"/>
      <c r="T113" s="6"/>
    </row>
    <row r="114" spans="1:20" x14ac:dyDescent="0.3">
      <c r="A114" s="8">
        <v>10</v>
      </c>
      <c r="B114" s="67" t="s">
        <v>183</v>
      </c>
      <c r="C114" s="13">
        <v>0</v>
      </c>
      <c r="D114" s="3">
        <v>0</v>
      </c>
      <c r="E114" s="3">
        <v>0</v>
      </c>
      <c r="F114" s="3">
        <v>0</v>
      </c>
      <c r="G114" s="3">
        <f t="shared" si="12"/>
        <v>0</v>
      </c>
      <c r="H114" s="3">
        <v>0</v>
      </c>
      <c r="I114" s="3">
        <v>0</v>
      </c>
      <c r="J114" s="86"/>
      <c r="K114" s="3">
        <f t="shared" si="11"/>
        <v>0</v>
      </c>
      <c r="L114" s="80">
        <v>0</v>
      </c>
      <c r="M114" s="80">
        <v>0</v>
      </c>
      <c r="N114" s="80">
        <f t="shared" si="13"/>
        <v>0</v>
      </c>
      <c r="O114" s="80">
        <v>0</v>
      </c>
      <c r="P114" s="8" t="s">
        <v>66</v>
      </c>
      <c r="Q114" s="8">
        <v>0</v>
      </c>
      <c r="R114" s="58">
        <v>0</v>
      </c>
      <c r="S114" s="6"/>
      <c r="T114" s="6"/>
    </row>
    <row r="115" spans="1:20" x14ac:dyDescent="0.3">
      <c r="A115" s="8">
        <v>11</v>
      </c>
      <c r="B115" s="67" t="s">
        <v>89</v>
      </c>
      <c r="C115" s="36">
        <v>0</v>
      </c>
      <c r="D115" s="3">
        <v>0</v>
      </c>
      <c r="E115" s="3">
        <v>0</v>
      </c>
      <c r="F115" s="64">
        <v>0</v>
      </c>
      <c r="G115" s="64">
        <f t="shared" si="12"/>
        <v>0</v>
      </c>
      <c r="H115" s="64">
        <v>0</v>
      </c>
      <c r="I115" s="64">
        <v>0</v>
      </c>
      <c r="J115" s="86">
        <v>0</v>
      </c>
      <c r="K115" s="64">
        <f t="shared" si="11"/>
        <v>0</v>
      </c>
      <c r="L115" s="80">
        <v>0</v>
      </c>
      <c r="M115" s="80">
        <v>0</v>
      </c>
      <c r="N115" s="80">
        <f t="shared" si="13"/>
        <v>0</v>
      </c>
      <c r="O115" s="80">
        <v>0</v>
      </c>
      <c r="P115" s="8" t="s">
        <v>66</v>
      </c>
      <c r="Q115" s="8">
        <v>0</v>
      </c>
      <c r="R115" s="58">
        <v>0</v>
      </c>
      <c r="S115" s="6"/>
      <c r="T115" s="6"/>
    </row>
    <row r="116" spans="1:20" x14ac:dyDescent="0.3">
      <c r="A116" s="8">
        <v>12</v>
      </c>
      <c r="B116" s="67" t="s">
        <v>184</v>
      </c>
      <c r="C116" s="36">
        <v>0</v>
      </c>
      <c r="D116" s="3">
        <v>0</v>
      </c>
      <c r="E116" s="3">
        <v>0</v>
      </c>
      <c r="F116" s="64">
        <v>0</v>
      </c>
      <c r="G116" s="64">
        <f t="shared" si="12"/>
        <v>0</v>
      </c>
      <c r="H116" s="3">
        <v>0</v>
      </c>
      <c r="I116" s="64">
        <v>0</v>
      </c>
      <c r="J116" s="86">
        <v>0</v>
      </c>
      <c r="K116" s="64">
        <f t="shared" si="11"/>
        <v>0</v>
      </c>
      <c r="L116" s="80">
        <v>0</v>
      </c>
      <c r="M116" s="80">
        <v>0</v>
      </c>
      <c r="N116" s="80">
        <f t="shared" si="13"/>
        <v>0</v>
      </c>
      <c r="O116" s="80">
        <v>0</v>
      </c>
      <c r="P116" s="8" t="s">
        <v>66</v>
      </c>
      <c r="Q116" s="8">
        <v>0</v>
      </c>
      <c r="R116" s="58">
        <v>0</v>
      </c>
      <c r="S116" s="6"/>
      <c r="T116" s="6"/>
    </row>
    <row r="117" spans="1:20" x14ac:dyDescent="0.3">
      <c r="A117" s="8">
        <v>13</v>
      </c>
      <c r="B117" s="67" t="s">
        <v>185</v>
      </c>
      <c r="C117" s="36">
        <v>0</v>
      </c>
      <c r="D117" s="3">
        <v>0</v>
      </c>
      <c r="E117" s="3">
        <v>0</v>
      </c>
      <c r="F117" s="64">
        <v>0</v>
      </c>
      <c r="G117" s="64">
        <f t="shared" si="12"/>
        <v>0</v>
      </c>
      <c r="H117" s="64">
        <v>0</v>
      </c>
      <c r="I117" s="64">
        <v>0</v>
      </c>
      <c r="J117" s="86">
        <v>0</v>
      </c>
      <c r="K117" s="64">
        <f t="shared" si="11"/>
        <v>0</v>
      </c>
      <c r="L117" s="80">
        <v>0</v>
      </c>
      <c r="M117" s="80">
        <v>0</v>
      </c>
      <c r="N117" s="80">
        <f t="shared" si="13"/>
        <v>0</v>
      </c>
      <c r="O117" s="80">
        <v>0</v>
      </c>
      <c r="P117" s="8" t="s">
        <v>66</v>
      </c>
      <c r="Q117" s="8">
        <v>0</v>
      </c>
      <c r="R117" s="58">
        <v>0</v>
      </c>
      <c r="S117" s="6"/>
      <c r="T117" s="6"/>
    </row>
    <row r="118" spans="1:20" x14ac:dyDescent="0.3">
      <c r="A118" s="8">
        <v>14</v>
      </c>
      <c r="B118" s="67" t="s">
        <v>186</v>
      </c>
      <c r="C118" s="13">
        <v>0</v>
      </c>
      <c r="D118" s="3">
        <v>0</v>
      </c>
      <c r="E118" s="3">
        <v>0</v>
      </c>
      <c r="F118" s="3">
        <v>0</v>
      </c>
      <c r="G118" s="3">
        <f t="shared" si="12"/>
        <v>0</v>
      </c>
      <c r="H118" s="3">
        <v>0</v>
      </c>
      <c r="I118" s="3">
        <v>0</v>
      </c>
      <c r="J118" s="86">
        <v>0</v>
      </c>
      <c r="K118" s="3">
        <f t="shared" si="11"/>
        <v>0</v>
      </c>
      <c r="L118" s="80">
        <v>0</v>
      </c>
      <c r="M118" s="80">
        <v>0</v>
      </c>
      <c r="N118" s="80">
        <f t="shared" si="13"/>
        <v>0</v>
      </c>
      <c r="O118" s="80">
        <v>0</v>
      </c>
      <c r="P118" s="8" t="s">
        <v>66</v>
      </c>
      <c r="Q118" s="8">
        <v>0</v>
      </c>
      <c r="R118" s="6">
        <v>0</v>
      </c>
      <c r="S118" s="6"/>
      <c r="T118" s="6"/>
    </row>
    <row r="119" spans="1:20" x14ac:dyDescent="0.3">
      <c r="A119" s="8">
        <v>15</v>
      </c>
      <c r="B119" s="67" t="s">
        <v>216</v>
      </c>
      <c r="C119" s="13">
        <v>0</v>
      </c>
      <c r="D119" s="3">
        <v>0</v>
      </c>
      <c r="E119" s="3">
        <v>0</v>
      </c>
      <c r="F119" s="3">
        <v>0</v>
      </c>
      <c r="G119" s="3">
        <f t="shared" si="12"/>
        <v>0</v>
      </c>
      <c r="H119" s="3">
        <v>0</v>
      </c>
      <c r="I119" s="3">
        <v>0</v>
      </c>
      <c r="J119" s="86">
        <v>0</v>
      </c>
      <c r="K119" s="3">
        <f t="shared" si="11"/>
        <v>0</v>
      </c>
      <c r="L119" s="80">
        <v>0</v>
      </c>
      <c r="M119" s="80">
        <v>0</v>
      </c>
      <c r="N119" s="80">
        <f t="shared" si="13"/>
        <v>0</v>
      </c>
      <c r="O119" s="80">
        <v>0</v>
      </c>
      <c r="P119" s="8" t="s">
        <v>66</v>
      </c>
      <c r="Q119" s="8"/>
      <c r="R119" s="6">
        <v>0</v>
      </c>
      <c r="S119" s="6"/>
      <c r="T119" s="6"/>
    </row>
    <row r="120" spans="1:20" x14ac:dyDescent="0.3">
      <c r="A120" s="8">
        <v>16</v>
      </c>
      <c r="B120" s="67" t="s">
        <v>297</v>
      </c>
      <c r="C120" s="13">
        <v>0</v>
      </c>
      <c r="D120" s="3">
        <v>0</v>
      </c>
      <c r="E120" s="3">
        <v>0</v>
      </c>
      <c r="F120" s="3">
        <v>0</v>
      </c>
      <c r="G120" s="3">
        <f t="shared" si="12"/>
        <v>0</v>
      </c>
      <c r="H120" s="3">
        <v>0</v>
      </c>
      <c r="I120" s="3">
        <v>0</v>
      </c>
      <c r="J120" s="86">
        <v>0</v>
      </c>
      <c r="K120" s="3">
        <f t="shared" si="11"/>
        <v>0</v>
      </c>
      <c r="L120" s="80">
        <v>0</v>
      </c>
      <c r="M120" s="80">
        <v>0</v>
      </c>
      <c r="N120" s="80">
        <f t="shared" si="13"/>
        <v>0</v>
      </c>
      <c r="O120" s="80">
        <v>0</v>
      </c>
      <c r="P120" s="8" t="s">
        <v>66</v>
      </c>
      <c r="Q120" s="8">
        <v>0</v>
      </c>
      <c r="R120" s="6">
        <v>0</v>
      </c>
      <c r="S120" s="6"/>
      <c r="T120" s="6"/>
    </row>
    <row r="121" spans="1:20" x14ac:dyDescent="0.3">
      <c r="A121" s="8"/>
      <c r="B121" s="67"/>
      <c r="C121" s="13"/>
      <c r="D121" s="3"/>
      <c r="E121" s="3"/>
      <c r="F121" s="3"/>
      <c r="G121" s="3"/>
      <c r="H121" s="3"/>
      <c r="I121" s="64"/>
      <c r="J121" s="86"/>
      <c r="K121" s="3"/>
      <c r="L121" s="6"/>
      <c r="M121" s="101"/>
      <c r="N121" s="66"/>
      <c r="O121" s="80"/>
      <c r="P121" s="8"/>
      <c r="Q121" s="8"/>
      <c r="R121" s="6"/>
      <c r="S121" s="6"/>
      <c r="T121" s="6"/>
    </row>
    <row r="122" spans="1:20" x14ac:dyDescent="0.3">
      <c r="A122" s="6"/>
      <c r="B122" s="41" t="s">
        <v>3</v>
      </c>
      <c r="C122" s="13">
        <f t="shared" ref="C122:K122" si="14">SUM(C105:C120)</f>
        <v>0</v>
      </c>
      <c r="D122" s="3">
        <f t="shared" si="14"/>
        <v>0</v>
      </c>
      <c r="E122" s="3">
        <f t="shared" si="14"/>
        <v>0</v>
      </c>
      <c r="F122" s="3">
        <f t="shared" si="14"/>
        <v>0</v>
      </c>
      <c r="G122" s="3">
        <f t="shared" si="14"/>
        <v>0</v>
      </c>
      <c r="H122" s="3">
        <f t="shared" si="14"/>
        <v>0</v>
      </c>
      <c r="I122" s="3">
        <f t="shared" si="14"/>
        <v>0</v>
      </c>
      <c r="J122" s="64">
        <f t="shared" si="14"/>
        <v>0</v>
      </c>
      <c r="K122" s="3">
        <f t="shared" si="14"/>
        <v>0</v>
      </c>
      <c r="L122" s="40">
        <f>SUM(L105:L121)</f>
        <v>0</v>
      </c>
      <c r="M122" s="80">
        <f>SUM(M105:M120)/13</f>
        <v>0</v>
      </c>
      <c r="N122" s="69">
        <f>SUM(N105:N120)</f>
        <v>0</v>
      </c>
      <c r="O122" s="80">
        <f>SUM(O105:O120)/13</f>
        <v>0</v>
      </c>
      <c r="P122" s="8" t="s">
        <v>66</v>
      </c>
      <c r="Q122" s="8">
        <v>0</v>
      </c>
      <c r="R122" s="40">
        <f>SUM(R105:R121)</f>
        <v>0</v>
      </c>
      <c r="S122" s="6"/>
      <c r="T122" s="6"/>
    </row>
    <row r="124" spans="1:20" ht="20.100000000000001" customHeight="1" x14ac:dyDescent="0.3">
      <c r="A124" s="16" t="s">
        <v>46</v>
      </c>
      <c r="O124" s="419" t="str">
        <f>O81</f>
        <v>Selupu Rejang, 31 Desember 2023</v>
      </c>
      <c r="P124" s="419"/>
      <c r="Q124" s="419"/>
      <c r="R124" s="419"/>
    </row>
    <row r="125" spans="1:20" ht="20.100000000000001" customHeight="1" x14ac:dyDescent="0.3">
      <c r="O125" s="419" t="s">
        <v>2</v>
      </c>
      <c r="P125" s="419"/>
      <c r="Q125" s="419"/>
      <c r="R125" s="419"/>
    </row>
    <row r="128" spans="1:20" ht="20.100000000000001" customHeight="1" x14ac:dyDescent="0.3">
      <c r="O128" s="428" t="str">
        <f>O85</f>
        <v>SINTA MARIANA, SP</v>
      </c>
      <c r="P128" s="428"/>
      <c r="Q128" s="428"/>
      <c r="R128" s="428"/>
      <c r="S128" s="81"/>
      <c r="T128" s="81"/>
    </row>
    <row r="129" spans="1:20" ht="16.5" customHeight="1" x14ac:dyDescent="0.3">
      <c r="O129" s="419" t="str">
        <f>O86</f>
        <v>-</v>
      </c>
      <c r="P129" s="419"/>
      <c r="Q129" s="419"/>
      <c r="R129" s="419"/>
    </row>
    <row r="130" spans="1:20" ht="12" customHeight="1" x14ac:dyDescent="0.3"/>
    <row r="131" spans="1:20" ht="20.100000000000001" customHeight="1" x14ac:dyDescent="0.3">
      <c r="A131" s="16" t="s">
        <v>96</v>
      </c>
    </row>
    <row r="132" spans="1:20" x14ac:dyDescent="0.3">
      <c r="L132" s="17"/>
    </row>
    <row r="133" spans="1:20" x14ac:dyDescent="0.3">
      <c r="A133" s="441" t="s">
        <v>93</v>
      </c>
      <c r="B133" s="460"/>
      <c r="C133" s="460"/>
      <c r="D133" s="460"/>
      <c r="E133" s="460"/>
      <c r="F133" s="460"/>
      <c r="G133" s="460"/>
      <c r="H133" s="460"/>
      <c r="I133" s="460"/>
      <c r="J133" s="460"/>
      <c r="K133" s="460"/>
      <c r="L133" s="460"/>
      <c r="M133" s="460"/>
      <c r="N133" s="460"/>
      <c r="O133" s="460"/>
      <c r="P133" s="460"/>
      <c r="Q133" s="460"/>
      <c r="R133" s="460"/>
      <c r="S133" s="460"/>
      <c r="T133" s="447"/>
    </row>
    <row r="134" spans="1:20" x14ac:dyDescent="0.3">
      <c r="A134" s="444" t="s">
        <v>4</v>
      </c>
      <c r="B134" s="461"/>
      <c r="C134" s="461"/>
      <c r="D134" s="461"/>
      <c r="E134" s="461"/>
      <c r="F134" s="461"/>
      <c r="G134" s="461"/>
      <c r="H134" s="461"/>
      <c r="I134" s="461"/>
      <c r="J134" s="461"/>
      <c r="K134" s="461"/>
      <c r="L134" s="461"/>
      <c r="M134" s="461"/>
      <c r="N134" s="461"/>
      <c r="O134" s="461"/>
      <c r="P134" s="461"/>
      <c r="Q134" s="461"/>
      <c r="R134" s="461"/>
      <c r="S134" s="461"/>
      <c r="T134" s="445"/>
    </row>
    <row r="135" spans="1:20" ht="10.5" customHeight="1" x14ac:dyDescent="0.3">
      <c r="N135" s="112"/>
    </row>
    <row r="136" spans="1:20" ht="15" customHeight="1" x14ac:dyDescent="0.3">
      <c r="A136" s="19" t="s">
        <v>5</v>
      </c>
      <c r="B136" s="19"/>
      <c r="C136" s="19" t="s">
        <v>80</v>
      </c>
      <c r="D136" s="19"/>
      <c r="L136" s="20"/>
      <c r="N136" s="113"/>
      <c r="Q136" s="16" t="s">
        <v>42</v>
      </c>
      <c r="S136" s="16" t="str">
        <f>S92</f>
        <v>: 2023</v>
      </c>
    </row>
    <row r="137" spans="1:20" x14ac:dyDescent="0.3">
      <c r="A137" s="16" t="s">
        <v>9</v>
      </c>
      <c r="C137" s="16" t="str">
        <f>C93</f>
        <v>: SELUPU REJANG</v>
      </c>
      <c r="Q137" s="16" t="s">
        <v>43</v>
      </c>
      <c r="S137" s="16" t="s">
        <v>45</v>
      </c>
    </row>
    <row r="138" spans="1:20" x14ac:dyDescent="0.3">
      <c r="A138" s="16" t="s">
        <v>6</v>
      </c>
      <c r="C138" s="16" t="s">
        <v>99</v>
      </c>
      <c r="Q138" s="16" t="s">
        <v>44</v>
      </c>
      <c r="S138" s="16" t="str">
        <f>S94</f>
        <v>: IV ( Empat )</v>
      </c>
    </row>
    <row r="139" spans="1:20" x14ac:dyDescent="0.3">
      <c r="A139" s="16" t="s">
        <v>7</v>
      </c>
      <c r="C139" s="16" t="s">
        <v>41</v>
      </c>
    </row>
    <row r="141" spans="1:20" x14ac:dyDescent="0.3">
      <c r="A141" s="424" t="s">
        <v>8</v>
      </c>
      <c r="B141" s="424" t="s">
        <v>91</v>
      </c>
      <c r="C141" s="22" t="s">
        <v>10</v>
      </c>
      <c r="D141" s="433" t="s">
        <v>15</v>
      </c>
      <c r="E141" s="422"/>
      <c r="F141" s="422"/>
      <c r="G141" s="422"/>
      <c r="H141" s="422"/>
      <c r="I141" s="422"/>
      <c r="J141" s="422"/>
      <c r="K141" s="423"/>
      <c r="L141" s="431" t="s">
        <v>28</v>
      </c>
      <c r="M141" s="432"/>
      <c r="N141" s="431" t="s">
        <v>28</v>
      </c>
      <c r="O141" s="432"/>
      <c r="P141" s="23"/>
      <c r="Q141" s="387"/>
      <c r="R141" s="421" t="s">
        <v>35</v>
      </c>
      <c r="S141" s="427"/>
      <c r="T141" s="424" t="s">
        <v>39</v>
      </c>
    </row>
    <row r="142" spans="1:20" x14ac:dyDescent="0.3">
      <c r="A142" s="425"/>
      <c r="B142" s="425"/>
      <c r="C142" s="24" t="s">
        <v>11</v>
      </c>
      <c r="D142" s="421" t="s">
        <v>16</v>
      </c>
      <c r="E142" s="422"/>
      <c r="F142" s="422"/>
      <c r="G142" s="423"/>
      <c r="H142" s="433" t="s">
        <v>23</v>
      </c>
      <c r="I142" s="422"/>
      <c r="J142" s="422"/>
      <c r="K142" s="423"/>
      <c r="L142" s="434" t="s">
        <v>29</v>
      </c>
      <c r="M142" s="435"/>
      <c r="N142" s="434" t="s">
        <v>29</v>
      </c>
      <c r="O142" s="435"/>
      <c r="P142" s="25"/>
      <c r="Q142" s="26" t="s">
        <v>416</v>
      </c>
      <c r="R142" s="429" t="s">
        <v>36</v>
      </c>
      <c r="S142" s="430"/>
      <c r="T142" s="425"/>
    </row>
    <row r="143" spans="1:20" x14ac:dyDescent="0.3">
      <c r="A143" s="425"/>
      <c r="B143" s="425"/>
      <c r="C143" s="26" t="s">
        <v>12</v>
      </c>
      <c r="D143" s="23"/>
      <c r="E143" s="27"/>
      <c r="F143" s="23"/>
      <c r="G143" s="23"/>
      <c r="H143" s="23"/>
      <c r="I143" s="23"/>
      <c r="J143" s="23"/>
      <c r="K143" s="23"/>
      <c r="L143" s="421" t="s">
        <v>30</v>
      </c>
      <c r="M143" s="427"/>
      <c r="N143" s="421" t="s">
        <v>30</v>
      </c>
      <c r="O143" s="427"/>
      <c r="P143" s="24" t="s">
        <v>34</v>
      </c>
      <c r="Q143" s="24" t="s">
        <v>417</v>
      </c>
      <c r="R143" s="22"/>
      <c r="S143" s="22"/>
      <c r="T143" s="425"/>
    </row>
    <row r="144" spans="1:20" x14ac:dyDescent="0.3">
      <c r="A144" s="425"/>
      <c r="B144" s="425"/>
      <c r="C144" s="26" t="s">
        <v>13</v>
      </c>
      <c r="D144" s="24" t="s">
        <v>17</v>
      </c>
      <c r="E144" s="28" t="s">
        <v>17</v>
      </c>
      <c r="F144" s="24" t="s">
        <v>20</v>
      </c>
      <c r="G144" s="24" t="s">
        <v>22</v>
      </c>
      <c r="H144" s="24" t="s">
        <v>24</v>
      </c>
      <c r="I144" s="24" t="s">
        <v>25</v>
      </c>
      <c r="J144" s="24" t="s">
        <v>26</v>
      </c>
      <c r="K144" s="24" t="s">
        <v>22</v>
      </c>
      <c r="L144" s="429" t="s">
        <v>14</v>
      </c>
      <c r="M144" s="430"/>
      <c r="N144" s="429" t="s">
        <v>33</v>
      </c>
      <c r="O144" s="430"/>
      <c r="P144" s="24" t="s">
        <v>28</v>
      </c>
      <c r="Q144" s="24" t="s">
        <v>418</v>
      </c>
      <c r="R144" s="24" t="s">
        <v>37</v>
      </c>
      <c r="S144" s="24" t="s">
        <v>38</v>
      </c>
      <c r="T144" s="425"/>
    </row>
    <row r="145" spans="1:20" x14ac:dyDescent="0.3">
      <c r="A145" s="425"/>
      <c r="B145" s="425"/>
      <c r="C145" s="26" t="s">
        <v>14</v>
      </c>
      <c r="D145" s="24" t="s">
        <v>18</v>
      </c>
      <c r="E145" s="28" t="s">
        <v>19</v>
      </c>
      <c r="F145" s="24" t="s">
        <v>21</v>
      </c>
      <c r="G145" s="24"/>
      <c r="H145" s="24"/>
      <c r="I145" s="24"/>
      <c r="J145" s="24" t="s">
        <v>27</v>
      </c>
      <c r="K145" s="24"/>
      <c r="L145" s="22" t="s">
        <v>22</v>
      </c>
      <c r="M145" s="22" t="s">
        <v>31</v>
      </c>
      <c r="N145" s="114" t="s">
        <v>22</v>
      </c>
      <c r="O145" s="22" t="s">
        <v>31</v>
      </c>
      <c r="P145" s="25"/>
      <c r="Q145" s="25"/>
      <c r="R145" s="25"/>
      <c r="S145" s="25"/>
      <c r="T145" s="425"/>
    </row>
    <row r="146" spans="1:20" ht="20.100000000000001" customHeight="1" x14ac:dyDescent="0.3">
      <c r="A146" s="426"/>
      <c r="B146" s="426"/>
      <c r="C146" s="29"/>
      <c r="D146" s="30"/>
      <c r="E146" s="31"/>
      <c r="F146" s="30"/>
      <c r="G146" s="30"/>
      <c r="H146" s="30"/>
      <c r="I146" s="30"/>
      <c r="J146" s="30"/>
      <c r="K146" s="30"/>
      <c r="L146" s="32" t="s">
        <v>29</v>
      </c>
      <c r="M146" s="33" t="s">
        <v>32</v>
      </c>
      <c r="N146" s="115" t="s">
        <v>29</v>
      </c>
      <c r="O146" s="33" t="s">
        <v>32</v>
      </c>
      <c r="P146" s="30"/>
      <c r="Q146" s="30"/>
      <c r="R146" s="30"/>
      <c r="S146" s="30"/>
      <c r="T146" s="426"/>
    </row>
    <row r="147" spans="1:20" x14ac:dyDescent="0.3">
      <c r="A147" s="8">
        <v>1</v>
      </c>
      <c r="B147" s="8">
        <v>2</v>
      </c>
      <c r="C147" s="8">
        <v>3</v>
      </c>
      <c r="D147" s="8">
        <v>4</v>
      </c>
      <c r="E147" s="8">
        <v>5</v>
      </c>
      <c r="F147" s="8">
        <v>6</v>
      </c>
      <c r="G147" s="8" t="s">
        <v>0</v>
      </c>
      <c r="H147" s="8">
        <v>8</v>
      </c>
      <c r="I147" s="8">
        <v>9</v>
      </c>
      <c r="J147" s="8">
        <v>10</v>
      </c>
      <c r="K147" s="8" t="s">
        <v>1</v>
      </c>
      <c r="L147" s="8">
        <v>12</v>
      </c>
      <c r="M147" s="8">
        <v>13</v>
      </c>
      <c r="N147" s="72">
        <v>14</v>
      </c>
      <c r="O147" s="8">
        <v>15</v>
      </c>
      <c r="P147" s="8">
        <v>16</v>
      </c>
      <c r="Q147" s="8"/>
      <c r="R147" s="8">
        <v>17</v>
      </c>
      <c r="S147" s="8">
        <v>18</v>
      </c>
      <c r="T147" s="8">
        <v>19</v>
      </c>
    </row>
    <row r="148" spans="1:20" x14ac:dyDescent="0.3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6"/>
      <c r="O148" s="7"/>
      <c r="P148" s="6"/>
      <c r="Q148" s="6"/>
      <c r="R148" s="6"/>
      <c r="S148" s="6"/>
      <c r="T148" s="6"/>
    </row>
    <row r="149" spans="1:20" x14ac:dyDescent="0.3">
      <c r="A149" s="8">
        <v>1</v>
      </c>
      <c r="B149" s="67" t="s">
        <v>291</v>
      </c>
      <c r="C149" s="13">
        <v>0</v>
      </c>
      <c r="D149" s="3">
        <v>0</v>
      </c>
      <c r="E149" s="3">
        <v>0</v>
      </c>
      <c r="F149" s="3">
        <v>0</v>
      </c>
      <c r="G149" s="3">
        <f>C149+E149-F149</f>
        <v>0</v>
      </c>
      <c r="H149" s="3">
        <v>0</v>
      </c>
      <c r="I149" s="64">
        <v>0</v>
      </c>
      <c r="J149" s="86">
        <v>0</v>
      </c>
      <c r="K149" s="3">
        <f>H149+I149+J149</f>
        <v>0</v>
      </c>
      <c r="L149" s="13">
        <v>0</v>
      </c>
      <c r="M149" s="13">
        <v>0</v>
      </c>
      <c r="N149" s="98">
        <v>0</v>
      </c>
      <c r="O149" s="13">
        <v>0</v>
      </c>
      <c r="P149" s="8" t="s">
        <v>67</v>
      </c>
      <c r="Q149" s="8"/>
      <c r="R149" s="13">
        <v>0</v>
      </c>
      <c r="S149" s="6"/>
      <c r="T149" s="6"/>
    </row>
    <row r="150" spans="1:20" x14ac:dyDescent="0.3">
      <c r="A150" s="8">
        <v>2</v>
      </c>
      <c r="B150" s="67" t="s">
        <v>175</v>
      </c>
      <c r="C150" s="13">
        <v>1</v>
      </c>
      <c r="D150" s="3">
        <v>0</v>
      </c>
      <c r="E150" s="3">
        <v>0</v>
      </c>
      <c r="F150" s="3">
        <v>0</v>
      </c>
      <c r="G150" s="3">
        <f>C150+E150-F150</f>
        <v>1</v>
      </c>
      <c r="H150" s="64">
        <v>0</v>
      </c>
      <c r="I150" s="3">
        <v>1</v>
      </c>
      <c r="J150" s="86">
        <v>0</v>
      </c>
      <c r="K150" s="3">
        <f t="shared" ref="K150:K162" si="15">H150+I150+J150</f>
        <v>1</v>
      </c>
      <c r="L150" s="6">
        <v>900</v>
      </c>
      <c r="M150" s="63">
        <v>900</v>
      </c>
      <c r="N150" s="99">
        <f>I150*O150</f>
        <v>900</v>
      </c>
      <c r="O150" s="13">
        <v>900</v>
      </c>
      <c r="P150" s="8" t="s">
        <v>67</v>
      </c>
      <c r="Q150" s="8">
        <v>3500</v>
      </c>
      <c r="R150" s="6">
        <v>4</v>
      </c>
      <c r="S150" s="6"/>
      <c r="T150" s="6"/>
    </row>
    <row r="151" spans="1:20" x14ac:dyDescent="0.3">
      <c r="A151" s="8">
        <v>3</v>
      </c>
      <c r="B151" s="67" t="s">
        <v>176</v>
      </c>
      <c r="C151" s="13">
        <v>0</v>
      </c>
      <c r="D151" s="3">
        <v>0</v>
      </c>
      <c r="E151" s="3">
        <v>0</v>
      </c>
      <c r="F151" s="3">
        <v>0</v>
      </c>
      <c r="G151" s="3">
        <f t="shared" ref="G151:G162" si="16">C151+E151-F151</f>
        <v>0</v>
      </c>
      <c r="H151" s="3">
        <v>0</v>
      </c>
      <c r="I151" s="64">
        <v>0</v>
      </c>
      <c r="J151" s="86">
        <v>0</v>
      </c>
      <c r="K151" s="3">
        <f t="shared" si="15"/>
        <v>0</v>
      </c>
      <c r="L151" s="13">
        <v>0</v>
      </c>
      <c r="M151" s="13">
        <v>0</v>
      </c>
      <c r="N151" s="99">
        <f t="shared" ref="N151:N156" si="17">I151*O151</f>
        <v>0</v>
      </c>
      <c r="O151" s="13">
        <v>0</v>
      </c>
      <c r="P151" s="8" t="s">
        <v>67</v>
      </c>
      <c r="Q151" s="8"/>
      <c r="R151" s="13">
        <v>0</v>
      </c>
      <c r="S151" s="6"/>
      <c r="T151" s="6"/>
    </row>
    <row r="152" spans="1:20" x14ac:dyDescent="0.3">
      <c r="A152" s="8">
        <v>4</v>
      </c>
      <c r="B152" s="67" t="s">
        <v>177</v>
      </c>
      <c r="C152" s="36">
        <v>0</v>
      </c>
      <c r="D152" s="3">
        <v>0</v>
      </c>
      <c r="E152" s="3">
        <v>0</v>
      </c>
      <c r="F152" s="3">
        <v>0</v>
      </c>
      <c r="G152" s="3">
        <f t="shared" si="16"/>
        <v>0</v>
      </c>
      <c r="H152" s="3">
        <v>0</v>
      </c>
      <c r="I152" s="64">
        <v>0</v>
      </c>
      <c r="J152" s="86">
        <v>0</v>
      </c>
      <c r="K152" s="3">
        <f t="shared" si="15"/>
        <v>0</v>
      </c>
      <c r="L152" s="36">
        <v>0</v>
      </c>
      <c r="M152" s="36">
        <v>0</v>
      </c>
      <c r="N152" s="99">
        <f t="shared" si="17"/>
        <v>0</v>
      </c>
      <c r="O152" s="36">
        <v>0</v>
      </c>
      <c r="P152" s="8" t="s">
        <v>67</v>
      </c>
      <c r="Q152" s="8"/>
      <c r="R152" s="13">
        <v>0</v>
      </c>
      <c r="S152" s="6"/>
      <c r="T152" s="6"/>
    </row>
    <row r="153" spans="1:20" x14ac:dyDescent="0.3">
      <c r="A153" s="8">
        <v>5</v>
      </c>
      <c r="B153" s="67" t="s">
        <v>178</v>
      </c>
      <c r="C153" s="13">
        <v>0</v>
      </c>
      <c r="D153" s="3">
        <v>0</v>
      </c>
      <c r="E153" s="3">
        <v>0</v>
      </c>
      <c r="F153" s="3">
        <v>0</v>
      </c>
      <c r="G153" s="3">
        <f t="shared" si="16"/>
        <v>0</v>
      </c>
      <c r="H153" s="3">
        <v>0</v>
      </c>
      <c r="I153" s="3">
        <v>0</v>
      </c>
      <c r="J153" s="86">
        <v>0</v>
      </c>
      <c r="K153" s="3">
        <f t="shared" si="15"/>
        <v>0</v>
      </c>
      <c r="L153" s="13">
        <v>0</v>
      </c>
      <c r="M153" s="13">
        <v>0</v>
      </c>
      <c r="N153" s="99">
        <f t="shared" si="17"/>
        <v>0</v>
      </c>
      <c r="O153" s="13">
        <v>0</v>
      </c>
      <c r="P153" s="8" t="s">
        <v>67</v>
      </c>
      <c r="Q153" s="8"/>
      <c r="R153" s="13">
        <v>0</v>
      </c>
      <c r="S153" s="6"/>
      <c r="T153" s="6"/>
    </row>
    <row r="154" spans="1:20" x14ac:dyDescent="0.3">
      <c r="A154" s="8">
        <v>6</v>
      </c>
      <c r="B154" s="67" t="s">
        <v>179</v>
      </c>
      <c r="C154" s="13">
        <v>3</v>
      </c>
      <c r="D154" s="3">
        <v>0</v>
      </c>
      <c r="E154" s="3">
        <v>0</v>
      </c>
      <c r="F154" s="3">
        <v>0</v>
      </c>
      <c r="G154" s="3">
        <f>C154+E154-F154</f>
        <v>3</v>
      </c>
      <c r="H154" s="3">
        <v>1</v>
      </c>
      <c r="I154" s="3">
        <v>2</v>
      </c>
      <c r="J154" s="86">
        <v>0</v>
      </c>
      <c r="K154" s="3">
        <f t="shared" si="15"/>
        <v>3</v>
      </c>
      <c r="L154" s="58">
        <v>1880</v>
      </c>
      <c r="M154" s="13">
        <v>940</v>
      </c>
      <c r="N154" s="99">
        <f t="shared" si="17"/>
        <v>1880</v>
      </c>
      <c r="O154" s="13">
        <v>940</v>
      </c>
      <c r="P154" s="8" t="s">
        <v>67</v>
      </c>
      <c r="Q154" s="8">
        <v>3500</v>
      </c>
      <c r="R154" s="58">
        <v>9</v>
      </c>
      <c r="S154" s="6"/>
      <c r="T154" s="6"/>
    </row>
    <row r="155" spans="1:20" x14ac:dyDescent="0.3">
      <c r="A155" s="8">
        <v>7</v>
      </c>
      <c r="B155" s="67" t="s">
        <v>180</v>
      </c>
      <c r="C155" s="13">
        <v>1</v>
      </c>
      <c r="D155" s="3">
        <v>0</v>
      </c>
      <c r="E155" s="3">
        <v>0</v>
      </c>
      <c r="F155" s="3">
        <v>0</v>
      </c>
      <c r="G155" s="3">
        <f t="shared" si="16"/>
        <v>1</v>
      </c>
      <c r="H155" s="3">
        <v>0</v>
      </c>
      <c r="I155" s="3">
        <v>1</v>
      </c>
      <c r="J155" s="86">
        <v>0</v>
      </c>
      <c r="K155" s="3">
        <f t="shared" si="15"/>
        <v>1</v>
      </c>
      <c r="L155" s="58">
        <v>940</v>
      </c>
      <c r="M155" s="13">
        <v>940</v>
      </c>
      <c r="N155" s="99">
        <f t="shared" si="17"/>
        <v>940</v>
      </c>
      <c r="O155" s="13">
        <v>940</v>
      </c>
      <c r="P155" s="8" t="s">
        <v>67</v>
      </c>
      <c r="Q155" s="8">
        <v>3500</v>
      </c>
      <c r="R155" s="58">
        <v>3</v>
      </c>
      <c r="S155" s="6"/>
      <c r="T155" s="6"/>
    </row>
    <row r="156" spans="1:20" x14ac:dyDescent="0.3">
      <c r="A156" s="8">
        <v>8</v>
      </c>
      <c r="B156" s="67" t="s">
        <v>181</v>
      </c>
      <c r="C156" s="13">
        <v>1</v>
      </c>
      <c r="D156" s="3">
        <v>0</v>
      </c>
      <c r="E156" s="3">
        <v>0</v>
      </c>
      <c r="F156" s="3">
        <v>0</v>
      </c>
      <c r="G156" s="3">
        <f t="shared" si="16"/>
        <v>1</v>
      </c>
      <c r="H156" s="64">
        <v>0</v>
      </c>
      <c r="I156" s="3">
        <v>1</v>
      </c>
      <c r="J156" s="86">
        <v>0</v>
      </c>
      <c r="K156" s="3">
        <f t="shared" si="15"/>
        <v>1</v>
      </c>
      <c r="L156" s="58">
        <v>900</v>
      </c>
      <c r="M156" s="13">
        <v>900</v>
      </c>
      <c r="N156" s="99">
        <f t="shared" si="17"/>
        <v>900</v>
      </c>
      <c r="O156" s="13">
        <v>900</v>
      </c>
      <c r="P156" s="8" t="s">
        <v>67</v>
      </c>
      <c r="Q156" s="8">
        <v>3500</v>
      </c>
      <c r="R156" s="58">
        <v>2</v>
      </c>
      <c r="S156" s="6"/>
      <c r="T156" s="6"/>
    </row>
    <row r="157" spans="1:20" x14ac:dyDescent="0.3">
      <c r="A157" s="8">
        <v>9</v>
      </c>
      <c r="B157" s="67" t="s">
        <v>182</v>
      </c>
      <c r="C157" s="13">
        <v>0</v>
      </c>
      <c r="D157" s="3">
        <v>0</v>
      </c>
      <c r="E157" s="3">
        <v>0</v>
      </c>
      <c r="F157" s="3">
        <v>0</v>
      </c>
      <c r="G157" s="3">
        <f t="shared" si="16"/>
        <v>0</v>
      </c>
      <c r="H157" s="3">
        <v>0</v>
      </c>
      <c r="I157" s="64">
        <v>0</v>
      </c>
      <c r="J157" s="86">
        <v>0</v>
      </c>
      <c r="K157" s="3">
        <f t="shared" si="15"/>
        <v>0</v>
      </c>
      <c r="L157" s="13">
        <v>0</v>
      </c>
      <c r="M157" s="13">
        <v>0</v>
      </c>
      <c r="N157" s="98">
        <v>0</v>
      </c>
      <c r="O157" s="13">
        <f t="shared" ref="O157:O162" si="18">M157</f>
        <v>0</v>
      </c>
      <c r="P157" s="8" t="s">
        <v>67</v>
      </c>
      <c r="Q157" s="8"/>
      <c r="R157" s="13">
        <v>0</v>
      </c>
      <c r="S157" s="6"/>
      <c r="T157" s="6"/>
    </row>
    <row r="158" spans="1:20" x14ac:dyDescent="0.3">
      <c r="A158" s="8">
        <v>10</v>
      </c>
      <c r="B158" s="67" t="s">
        <v>183</v>
      </c>
      <c r="C158" s="13">
        <v>0</v>
      </c>
      <c r="D158" s="3">
        <v>0</v>
      </c>
      <c r="E158" s="3">
        <v>0</v>
      </c>
      <c r="F158" s="3">
        <v>0</v>
      </c>
      <c r="G158" s="3">
        <f t="shared" si="16"/>
        <v>0</v>
      </c>
      <c r="H158" s="3">
        <v>0</v>
      </c>
      <c r="I158" s="3">
        <v>0</v>
      </c>
      <c r="J158" s="86"/>
      <c r="K158" s="3">
        <f t="shared" si="15"/>
        <v>0</v>
      </c>
      <c r="L158" s="58"/>
      <c r="M158" s="58"/>
      <c r="N158" s="58"/>
      <c r="O158" s="13">
        <f t="shared" si="18"/>
        <v>0</v>
      </c>
      <c r="P158" s="8" t="s">
        <v>67</v>
      </c>
      <c r="Q158" s="8"/>
      <c r="R158" s="13">
        <v>0</v>
      </c>
      <c r="S158" s="6"/>
      <c r="T158" s="6"/>
    </row>
    <row r="159" spans="1:20" x14ac:dyDescent="0.3">
      <c r="A159" s="8">
        <v>11</v>
      </c>
      <c r="B159" s="67" t="s">
        <v>89</v>
      </c>
      <c r="C159" s="13">
        <v>0</v>
      </c>
      <c r="D159" s="3">
        <v>0</v>
      </c>
      <c r="E159" s="3">
        <v>0</v>
      </c>
      <c r="F159" s="3">
        <v>0</v>
      </c>
      <c r="G159" s="3">
        <f t="shared" si="16"/>
        <v>0</v>
      </c>
      <c r="H159" s="64">
        <v>0</v>
      </c>
      <c r="I159" s="64">
        <v>0</v>
      </c>
      <c r="J159" s="86">
        <v>0</v>
      </c>
      <c r="K159" s="3">
        <f t="shared" si="15"/>
        <v>0</v>
      </c>
      <c r="L159" s="13">
        <v>0</v>
      </c>
      <c r="M159" s="13">
        <v>0</v>
      </c>
      <c r="N159" s="98">
        <v>0</v>
      </c>
      <c r="O159" s="13">
        <f t="shared" si="18"/>
        <v>0</v>
      </c>
      <c r="P159" s="8" t="s">
        <v>67</v>
      </c>
      <c r="Q159" s="8"/>
      <c r="R159" s="13">
        <v>0</v>
      </c>
      <c r="S159" s="6"/>
      <c r="T159" s="6"/>
    </row>
    <row r="160" spans="1:20" x14ac:dyDescent="0.3">
      <c r="A160" s="8">
        <v>12</v>
      </c>
      <c r="B160" s="67" t="s">
        <v>184</v>
      </c>
      <c r="C160" s="36">
        <v>0</v>
      </c>
      <c r="D160" s="3">
        <v>0</v>
      </c>
      <c r="E160" s="3">
        <v>0</v>
      </c>
      <c r="F160" s="3">
        <v>0</v>
      </c>
      <c r="G160" s="3">
        <f t="shared" si="16"/>
        <v>0</v>
      </c>
      <c r="H160" s="3">
        <v>0</v>
      </c>
      <c r="I160" s="64">
        <v>0</v>
      </c>
      <c r="J160" s="86">
        <v>0</v>
      </c>
      <c r="K160" s="3">
        <f t="shared" si="15"/>
        <v>0</v>
      </c>
      <c r="L160" s="13">
        <v>0</v>
      </c>
      <c r="M160" s="13">
        <v>0</v>
      </c>
      <c r="N160" s="98">
        <v>0</v>
      </c>
      <c r="O160" s="13">
        <f t="shared" si="18"/>
        <v>0</v>
      </c>
      <c r="P160" s="8" t="s">
        <v>67</v>
      </c>
      <c r="Q160" s="8"/>
      <c r="R160" s="13">
        <v>0</v>
      </c>
      <c r="S160" s="6"/>
      <c r="T160" s="6"/>
    </row>
    <row r="161" spans="1:20" x14ac:dyDescent="0.3">
      <c r="A161" s="8">
        <v>13</v>
      </c>
      <c r="B161" s="67" t="s">
        <v>185</v>
      </c>
      <c r="C161" s="36">
        <v>0</v>
      </c>
      <c r="D161" s="3">
        <v>0</v>
      </c>
      <c r="E161" s="3">
        <v>0</v>
      </c>
      <c r="F161" s="3">
        <v>0</v>
      </c>
      <c r="G161" s="3">
        <f>C161+E161-F161</f>
        <v>0</v>
      </c>
      <c r="H161" s="3">
        <v>0</v>
      </c>
      <c r="I161" s="64">
        <v>0</v>
      </c>
      <c r="J161" s="86">
        <v>0</v>
      </c>
      <c r="K161" s="3">
        <f t="shared" si="15"/>
        <v>0</v>
      </c>
      <c r="L161" s="13">
        <v>0</v>
      </c>
      <c r="M161" s="13">
        <v>0</v>
      </c>
      <c r="N161" s="98">
        <v>0</v>
      </c>
      <c r="O161" s="13">
        <f>M161</f>
        <v>0</v>
      </c>
      <c r="P161" s="8" t="s">
        <v>67</v>
      </c>
      <c r="Q161" s="8"/>
      <c r="R161" s="13">
        <v>0</v>
      </c>
      <c r="S161" s="6"/>
      <c r="T161" s="6"/>
    </row>
    <row r="162" spans="1:20" x14ac:dyDescent="0.3">
      <c r="A162" s="8">
        <v>14</v>
      </c>
      <c r="B162" s="67" t="s">
        <v>186</v>
      </c>
      <c r="C162" s="13">
        <v>0</v>
      </c>
      <c r="D162" s="3">
        <v>0</v>
      </c>
      <c r="E162" s="3">
        <v>0</v>
      </c>
      <c r="F162" s="3">
        <v>0</v>
      </c>
      <c r="G162" s="3">
        <f t="shared" si="16"/>
        <v>0</v>
      </c>
      <c r="H162" s="3">
        <v>0</v>
      </c>
      <c r="I162" s="3">
        <v>0</v>
      </c>
      <c r="J162" s="86">
        <v>0</v>
      </c>
      <c r="K162" s="3">
        <f t="shared" si="15"/>
        <v>0</v>
      </c>
      <c r="L162" s="13">
        <v>0</v>
      </c>
      <c r="M162" s="13">
        <v>0</v>
      </c>
      <c r="N162" s="98">
        <v>0</v>
      </c>
      <c r="O162" s="13">
        <f t="shared" si="18"/>
        <v>0</v>
      </c>
      <c r="P162" s="8" t="s">
        <v>67</v>
      </c>
      <c r="Q162" s="8"/>
      <c r="R162" s="13">
        <v>0</v>
      </c>
      <c r="S162" s="6"/>
      <c r="T162" s="6"/>
    </row>
    <row r="163" spans="1:20" x14ac:dyDescent="0.3">
      <c r="A163" s="8">
        <v>15</v>
      </c>
      <c r="B163" s="67" t="s">
        <v>216</v>
      </c>
      <c r="C163" s="13">
        <v>0</v>
      </c>
      <c r="D163" s="13">
        <v>0</v>
      </c>
      <c r="E163" s="13">
        <v>0</v>
      </c>
      <c r="F163" s="13">
        <v>0</v>
      </c>
      <c r="G163" s="13">
        <v>0</v>
      </c>
      <c r="H163" s="13">
        <v>0</v>
      </c>
      <c r="I163" s="13">
        <v>0</v>
      </c>
      <c r="J163" s="13">
        <v>0</v>
      </c>
      <c r="K163" s="13">
        <v>0</v>
      </c>
      <c r="L163" s="13">
        <v>0</v>
      </c>
      <c r="M163" s="13">
        <v>0</v>
      </c>
      <c r="N163" s="13">
        <v>0</v>
      </c>
      <c r="O163" s="13">
        <v>0</v>
      </c>
      <c r="P163" s="8" t="s">
        <v>67</v>
      </c>
      <c r="Q163" s="8"/>
      <c r="R163" s="13">
        <v>0</v>
      </c>
      <c r="S163" s="6"/>
      <c r="T163" s="6"/>
    </row>
    <row r="164" spans="1:20" x14ac:dyDescent="0.3">
      <c r="A164" s="8">
        <v>16</v>
      </c>
      <c r="B164" s="67" t="s">
        <v>297</v>
      </c>
      <c r="C164" s="13">
        <v>0</v>
      </c>
      <c r="D164" s="13">
        <v>0</v>
      </c>
      <c r="E164" s="13">
        <v>0</v>
      </c>
      <c r="F164" s="13">
        <v>0</v>
      </c>
      <c r="G164" s="13">
        <v>0</v>
      </c>
      <c r="H164" s="13">
        <v>0</v>
      </c>
      <c r="I164" s="13">
        <v>0</v>
      </c>
      <c r="J164" s="13">
        <v>0</v>
      </c>
      <c r="K164" s="13">
        <v>0</v>
      </c>
      <c r="L164" s="13">
        <v>0</v>
      </c>
      <c r="M164" s="13">
        <v>0</v>
      </c>
      <c r="N164" s="13">
        <v>0</v>
      </c>
      <c r="O164" s="13">
        <v>0</v>
      </c>
      <c r="P164" s="8" t="s">
        <v>67</v>
      </c>
      <c r="Q164" s="8"/>
      <c r="R164" s="13">
        <v>0</v>
      </c>
      <c r="S164" s="6"/>
      <c r="T164" s="6"/>
    </row>
    <row r="165" spans="1:20" x14ac:dyDescent="0.3">
      <c r="A165" s="6"/>
      <c r="B165" s="67"/>
      <c r="C165" s="13"/>
      <c r="D165" s="3"/>
      <c r="E165" s="3"/>
      <c r="F165" s="3"/>
      <c r="G165" s="3"/>
      <c r="H165" s="3"/>
      <c r="I165" s="64"/>
      <c r="J165" s="86"/>
      <c r="K165" s="3"/>
      <c r="L165" s="13"/>
      <c r="M165" s="13"/>
      <c r="N165" s="98"/>
      <c r="O165" s="13"/>
      <c r="P165" s="8"/>
      <c r="Q165" s="8"/>
      <c r="R165" s="6"/>
      <c r="S165" s="6"/>
      <c r="T165" s="6"/>
    </row>
    <row r="166" spans="1:20" x14ac:dyDescent="0.3">
      <c r="A166" s="6"/>
      <c r="B166" s="41" t="s">
        <v>3</v>
      </c>
      <c r="C166" s="13">
        <f>SUM(C149:C164)</f>
        <v>6</v>
      </c>
      <c r="D166" s="13">
        <f t="shared" ref="D166:K166" si="19">SUM(D149:D164)</f>
        <v>0</v>
      </c>
      <c r="E166" s="13">
        <f t="shared" si="19"/>
        <v>0</v>
      </c>
      <c r="F166" s="13">
        <f t="shared" si="19"/>
        <v>0</v>
      </c>
      <c r="G166" s="13">
        <f t="shared" si="19"/>
        <v>6</v>
      </c>
      <c r="H166" s="13">
        <f t="shared" si="19"/>
        <v>1</v>
      </c>
      <c r="I166" s="13">
        <f t="shared" si="19"/>
        <v>5</v>
      </c>
      <c r="J166" s="13">
        <f t="shared" si="19"/>
        <v>0</v>
      </c>
      <c r="K166" s="13">
        <f t="shared" si="19"/>
        <v>6</v>
      </c>
      <c r="L166" s="13">
        <f>SUM(L149:L164)</f>
        <v>4620</v>
      </c>
      <c r="M166" s="13">
        <f>SUM(M149:M164)/4</f>
        <v>920</v>
      </c>
      <c r="N166" s="13">
        <f>SUM(N149:N164)</f>
        <v>4620</v>
      </c>
      <c r="O166" s="13">
        <f>SUM(O149:O164)/4</f>
        <v>920</v>
      </c>
      <c r="P166" s="8" t="s">
        <v>67</v>
      </c>
      <c r="Q166" s="8">
        <v>3000</v>
      </c>
      <c r="R166" s="40">
        <f>SUM(R154:R165)</f>
        <v>14</v>
      </c>
      <c r="S166" s="6"/>
      <c r="T166" s="6"/>
    </row>
    <row r="168" spans="1:20" x14ac:dyDescent="0.3">
      <c r="A168" s="16" t="s">
        <v>46</v>
      </c>
      <c r="O168" s="419" t="str">
        <f>O124</f>
        <v>Selupu Rejang, 31 Desember 2023</v>
      </c>
      <c r="P168" s="419"/>
      <c r="Q168" s="419"/>
      <c r="R168" s="419"/>
      <c r="S168" s="419"/>
    </row>
    <row r="169" spans="1:20" x14ac:dyDescent="0.3">
      <c r="O169" s="419" t="s">
        <v>2</v>
      </c>
      <c r="P169" s="419"/>
      <c r="Q169" s="419"/>
      <c r="R169" s="419"/>
      <c r="S169" s="419"/>
    </row>
    <row r="172" spans="1:20" x14ac:dyDescent="0.3">
      <c r="O172" s="428" t="str">
        <f>O128</f>
        <v>SINTA MARIANA, SP</v>
      </c>
      <c r="P172" s="428"/>
      <c r="Q172" s="428"/>
      <c r="R172" s="428"/>
      <c r="S172" s="428"/>
      <c r="T172" s="81"/>
    </row>
    <row r="173" spans="1:20" x14ac:dyDescent="0.3">
      <c r="O173" s="419" t="str">
        <f>O129</f>
        <v>-</v>
      </c>
      <c r="P173" s="419"/>
      <c r="Q173" s="419"/>
      <c r="R173" s="419"/>
      <c r="S173" s="419"/>
    </row>
    <row r="174" spans="1:20" x14ac:dyDescent="0.3">
      <c r="A174" s="16" t="s">
        <v>96</v>
      </c>
    </row>
    <row r="175" spans="1:20" x14ac:dyDescent="0.3">
      <c r="A175" s="441" t="s">
        <v>93</v>
      </c>
      <c r="B175" s="460"/>
      <c r="C175" s="460"/>
      <c r="D175" s="460"/>
      <c r="E175" s="460"/>
      <c r="F175" s="460"/>
      <c r="G175" s="460"/>
      <c r="H175" s="460"/>
      <c r="I175" s="460"/>
      <c r="J175" s="460"/>
      <c r="K175" s="460"/>
      <c r="L175" s="460"/>
      <c r="M175" s="460"/>
      <c r="N175" s="460"/>
      <c r="O175" s="460"/>
      <c r="P175" s="460"/>
      <c r="Q175" s="460"/>
      <c r="R175" s="460"/>
      <c r="S175" s="460"/>
      <c r="T175" s="447"/>
    </row>
    <row r="176" spans="1:20" x14ac:dyDescent="0.3">
      <c r="A176" s="444" t="s">
        <v>4</v>
      </c>
      <c r="B176" s="461"/>
      <c r="C176" s="461"/>
      <c r="D176" s="461"/>
      <c r="E176" s="461"/>
      <c r="F176" s="461"/>
      <c r="G176" s="461"/>
      <c r="H176" s="461"/>
      <c r="I176" s="461"/>
      <c r="J176" s="461"/>
      <c r="K176" s="461"/>
      <c r="L176" s="461"/>
      <c r="M176" s="461"/>
      <c r="N176" s="461"/>
      <c r="O176" s="461"/>
      <c r="P176" s="461"/>
      <c r="Q176" s="461"/>
      <c r="R176" s="461"/>
      <c r="S176" s="461"/>
      <c r="T176" s="445"/>
    </row>
    <row r="177" spans="1:20" x14ac:dyDescent="0.3">
      <c r="N177" s="112"/>
    </row>
    <row r="178" spans="1:20" x14ac:dyDescent="0.3">
      <c r="A178" s="19" t="s">
        <v>5</v>
      </c>
      <c r="B178" s="19"/>
      <c r="C178" s="19" t="s">
        <v>81</v>
      </c>
      <c r="D178" s="19"/>
      <c r="L178" s="20"/>
      <c r="N178" s="113"/>
      <c r="Q178" s="16" t="s">
        <v>42</v>
      </c>
      <c r="S178" s="16" t="str">
        <f>S136</f>
        <v>: 2023</v>
      </c>
    </row>
    <row r="179" spans="1:20" x14ac:dyDescent="0.3">
      <c r="A179" s="16" t="s">
        <v>9</v>
      </c>
      <c r="C179" s="16" t="str">
        <f>C137</f>
        <v>: SELUPU REJANG</v>
      </c>
      <c r="Q179" s="16" t="s">
        <v>43</v>
      </c>
      <c r="S179" s="16" t="s">
        <v>45</v>
      </c>
    </row>
    <row r="180" spans="1:20" x14ac:dyDescent="0.3">
      <c r="A180" s="16" t="s">
        <v>6</v>
      </c>
      <c r="C180" s="16" t="s">
        <v>99</v>
      </c>
      <c r="Q180" s="16" t="s">
        <v>44</v>
      </c>
      <c r="S180" s="16" t="str">
        <f>S138</f>
        <v>: IV ( Empat )</v>
      </c>
    </row>
    <row r="181" spans="1:20" x14ac:dyDescent="0.3">
      <c r="A181" s="16" t="s">
        <v>7</v>
      </c>
      <c r="C181" s="16" t="s">
        <v>41</v>
      </c>
    </row>
    <row r="183" spans="1:20" x14ac:dyDescent="0.3">
      <c r="A183" s="424" t="s">
        <v>8</v>
      </c>
      <c r="B183" s="424" t="s">
        <v>91</v>
      </c>
      <c r="C183" s="22" t="s">
        <v>10</v>
      </c>
      <c r="D183" s="433" t="s">
        <v>15</v>
      </c>
      <c r="E183" s="422"/>
      <c r="F183" s="422"/>
      <c r="G183" s="422"/>
      <c r="H183" s="422"/>
      <c r="I183" s="422"/>
      <c r="J183" s="422"/>
      <c r="K183" s="423"/>
      <c r="L183" s="431" t="s">
        <v>28</v>
      </c>
      <c r="M183" s="432"/>
      <c r="N183" s="431" t="s">
        <v>28</v>
      </c>
      <c r="O183" s="432"/>
      <c r="P183" s="23"/>
      <c r="Q183" s="387"/>
      <c r="R183" s="421" t="s">
        <v>35</v>
      </c>
      <c r="S183" s="427"/>
      <c r="T183" s="424" t="s">
        <v>39</v>
      </c>
    </row>
    <row r="184" spans="1:20" x14ac:dyDescent="0.3">
      <c r="A184" s="425"/>
      <c r="B184" s="425"/>
      <c r="C184" s="24" t="s">
        <v>11</v>
      </c>
      <c r="D184" s="421" t="s">
        <v>16</v>
      </c>
      <c r="E184" s="422"/>
      <c r="F184" s="422"/>
      <c r="G184" s="423"/>
      <c r="H184" s="433" t="s">
        <v>23</v>
      </c>
      <c r="I184" s="422"/>
      <c r="J184" s="422"/>
      <c r="K184" s="423"/>
      <c r="L184" s="434" t="s">
        <v>29</v>
      </c>
      <c r="M184" s="435"/>
      <c r="N184" s="434" t="s">
        <v>29</v>
      </c>
      <c r="O184" s="435"/>
      <c r="P184" s="25"/>
      <c r="Q184" s="26" t="s">
        <v>416</v>
      </c>
      <c r="R184" s="429" t="s">
        <v>36</v>
      </c>
      <c r="S184" s="430"/>
      <c r="T184" s="425"/>
    </row>
    <row r="185" spans="1:20" x14ac:dyDescent="0.3">
      <c r="A185" s="425"/>
      <c r="B185" s="425"/>
      <c r="C185" s="26" t="s">
        <v>12</v>
      </c>
      <c r="D185" s="23"/>
      <c r="E185" s="27"/>
      <c r="F185" s="23"/>
      <c r="G185" s="23"/>
      <c r="H185" s="23"/>
      <c r="I185" s="23"/>
      <c r="J185" s="23"/>
      <c r="K185" s="23"/>
      <c r="L185" s="421" t="s">
        <v>30</v>
      </c>
      <c r="M185" s="427"/>
      <c r="N185" s="421" t="s">
        <v>30</v>
      </c>
      <c r="O185" s="427"/>
      <c r="P185" s="24" t="s">
        <v>34</v>
      </c>
      <c r="Q185" s="24" t="s">
        <v>417</v>
      </c>
      <c r="R185" s="22"/>
      <c r="S185" s="22"/>
      <c r="T185" s="425"/>
    </row>
    <row r="186" spans="1:20" x14ac:dyDescent="0.3">
      <c r="A186" s="425"/>
      <c r="B186" s="425"/>
      <c r="C186" s="26" t="s">
        <v>13</v>
      </c>
      <c r="D186" s="24" t="s">
        <v>17</v>
      </c>
      <c r="E186" s="28" t="s">
        <v>17</v>
      </c>
      <c r="F186" s="24" t="s">
        <v>20</v>
      </c>
      <c r="G186" s="24" t="s">
        <v>22</v>
      </c>
      <c r="H186" s="24" t="s">
        <v>24</v>
      </c>
      <c r="I186" s="24" t="s">
        <v>25</v>
      </c>
      <c r="J186" s="24" t="s">
        <v>26</v>
      </c>
      <c r="K186" s="24" t="s">
        <v>22</v>
      </c>
      <c r="L186" s="429" t="s">
        <v>14</v>
      </c>
      <c r="M186" s="430"/>
      <c r="N186" s="429" t="s">
        <v>33</v>
      </c>
      <c r="O186" s="430"/>
      <c r="P186" s="24" t="s">
        <v>28</v>
      </c>
      <c r="Q186" s="24" t="s">
        <v>418</v>
      </c>
      <c r="R186" s="24" t="s">
        <v>37</v>
      </c>
      <c r="S186" s="24" t="s">
        <v>38</v>
      </c>
      <c r="T186" s="425"/>
    </row>
    <row r="187" spans="1:20" x14ac:dyDescent="0.3">
      <c r="A187" s="425"/>
      <c r="B187" s="425"/>
      <c r="C187" s="26" t="s">
        <v>14</v>
      </c>
      <c r="D187" s="24" t="s">
        <v>18</v>
      </c>
      <c r="E187" s="28" t="s">
        <v>19</v>
      </c>
      <c r="F187" s="24" t="s">
        <v>21</v>
      </c>
      <c r="G187" s="24"/>
      <c r="H187" s="24"/>
      <c r="I187" s="24"/>
      <c r="J187" s="24" t="s">
        <v>27</v>
      </c>
      <c r="K187" s="24"/>
      <c r="L187" s="22" t="s">
        <v>22</v>
      </c>
      <c r="M187" s="22" t="s">
        <v>31</v>
      </c>
      <c r="N187" s="114" t="s">
        <v>22</v>
      </c>
      <c r="O187" s="22" t="s">
        <v>31</v>
      </c>
      <c r="P187" s="25"/>
      <c r="Q187" s="25"/>
      <c r="R187" s="25"/>
      <c r="S187" s="25"/>
      <c r="T187" s="425"/>
    </row>
    <row r="188" spans="1:20" ht="20.100000000000001" customHeight="1" x14ac:dyDescent="0.3">
      <c r="A188" s="426"/>
      <c r="B188" s="426"/>
      <c r="C188" s="29"/>
      <c r="D188" s="30"/>
      <c r="E188" s="31"/>
      <c r="F188" s="30"/>
      <c r="G188" s="30"/>
      <c r="H188" s="30"/>
      <c r="I188" s="30"/>
      <c r="J188" s="30"/>
      <c r="K188" s="30"/>
      <c r="L188" s="32" t="s">
        <v>29</v>
      </c>
      <c r="M188" s="33" t="s">
        <v>32</v>
      </c>
      <c r="N188" s="115" t="s">
        <v>29</v>
      </c>
      <c r="O188" s="33" t="s">
        <v>32</v>
      </c>
      <c r="P188" s="30"/>
      <c r="Q188" s="30"/>
      <c r="R188" s="30"/>
      <c r="S188" s="30"/>
      <c r="T188" s="426"/>
    </row>
    <row r="189" spans="1:20" x14ac:dyDescent="0.3">
      <c r="A189" s="8">
        <v>1</v>
      </c>
      <c r="B189" s="8">
        <v>2</v>
      </c>
      <c r="C189" s="8">
        <v>3</v>
      </c>
      <c r="D189" s="8">
        <v>4</v>
      </c>
      <c r="E189" s="8">
        <v>5</v>
      </c>
      <c r="F189" s="8">
        <v>6</v>
      </c>
      <c r="G189" s="8" t="s">
        <v>0</v>
      </c>
      <c r="H189" s="8">
        <v>8</v>
      </c>
      <c r="I189" s="8">
        <v>9</v>
      </c>
      <c r="J189" s="8">
        <v>10</v>
      </c>
      <c r="K189" s="8" t="s">
        <v>1</v>
      </c>
      <c r="L189" s="8">
        <v>12</v>
      </c>
      <c r="M189" s="8">
        <v>13</v>
      </c>
      <c r="N189" s="72">
        <v>14</v>
      </c>
      <c r="O189" s="8">
        <v>15</v>
      </c>
      <c r="P189" s="8">
        <v>16</v>
      </c>
      <c r="Q189" s="8"/>
      <c r="R189" s="8">
        <v>17</v>
      </c>
      <c r="S189" s="8">
        <v>18</v>
      </c>
      <c r="T189" s="8">
        <v>19</v>
      </c>
    </row>
    <row r="190" spans="1:20" x14ac:dyDescent="0.3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6"/>
      <c r="O190" s="7"/>
      <c r="P190" s="6"/>
      <c r="Q190" s="6"/>
      <c r="R190" s="6"/>
      <c r="S190" s="6"/>
      <c r="T190" s="6"/>
    </row>
    <row r="191" spans="1:20" x14ac:dyDescent="0.3">
      <c r="A191" s="8">
        <v>1</v>
      </c>
      <c r="B191" s="67" t="s">
        <v>291</v>
      </c>
      <c r="C191" s="13">
        <v>0</v>
      </c>
      <c r="D191" s="3">
        <v>0</v>
      </c>
      <c r="E191" s="3">
        <v>0</v>
      </c>
      <c r="F191" s="3">
        <v>0</v>
      </c>
      <c r="G191" s="3">
        <f>C191+E191-F191</f>
        <v>0</v>
      </c>
      <c r="H191" s="3">
        <v>0</v>
      </c>
      <c r="I191" s="64">
        <v>0</v>
      </c>
      <c r="J191" s="86">
        <v>0</v>
      </c>
      <c r="K191" s="3">
        <f>H191+I191+J191</f>
        <v>0</v>
      </c>
      <c r="L191" s="3">
        <v>0</v>
      </c>
      <c r="M191" s="3">
        <v>0</v>
      </c>
      <c r="N191" s="68">
        <v>0</v>
      </c>
      <c r="O191" s="3">
        <v>0</v>
      </c>
      <c r="P191" s="8" t="s">
        <v>68</v>
      </c>
      <c r="Q191" s="8"/>
      <c r="R191" s="13"/>
      <c r="S191" s="6"/>
      <c r="T191" s="6"/>
    </row>
    <row r="192" spans="1:20" x14ac:dyDescent="0.3">
      <c r="A192" s="8">
        <v>2</v>
      </c>
      <c r="B192" s="67" t="s">
        <v>175</v>
      </c>
      <c r="C192" s="13">
        <v>4</v>
      </c>
      <c r="D192" s="3">
        <v>0</v>
      </c>
      <c r="E192" s="3">
        <v>0</v>
      </c>
      <c r="F192" s="3">
        <v>0</v>
      </c>
      <c r="G192" s="3">
        <f>C192+E192-F192</f>
        <v>4</v>
      </c>
      <c r="H192" s="64">
        <v>0</v>
      </c>
      <c r="I192" s="3">
        <v>4</v>
      </c>
      <c r="J192" s="86">
        <v>0</v>
      </c>
      <c r="K192" s="3">
        <f t="shared" ref="K192:K206" si="20">H192+I192+J192</f>
        <v>4</v>
      </c>
      <c r="L192" s="68">
        <v>2400</v>
      </c>
      <c r="M192" s="6">
        <v>600</v>
      </c>
      <c r="N192" s="68">
        <f>I192*O192</f>
        <v>2200</v>
      </c>
      <c r="O192" s="3">
        <v>550</v>
      </c>
      <c r="P192" s="8" t="s">
        <v>68</v>
      </c>
      <c r="Q192" s="8">
        <v>40000</v>
      </c>
      <c r="R192" s="13">
        <v>4</v>
      </c>
      <c r="S192" s="6"/>
      <c r="T192" s="6"/>
    </row>
    <row r="193" spans="1:20" x14ac:dyDescent="0.3">
      <c r="A193" s="8">
        <v>3</v>
      </c>
      <c r="B193" s="67" t="s">
        <v>176</v>
      </c>
      <c r="C193" s="13">
        <v>0</v>
      </c>
      <c r="D193" s="3">
        <v>0</v>
      </c>
      <c r="E193" s="3">
        <v>0</v>
      </c>
      <c r="F193" s="3">
        <v>0</v>
      </c>
      <c r="G193" s="3">
        <f t="shared" ref="G193:G206" si="21">C193+E193-F193</f>
        <v>0</v>
      </c>
      <c r="H193" s="3">
        <v>0</v>
      </c>
      <c r="I193" s="64">
        <v>0</v>
      </c>
      <c r="J193" s="86">
        <v>0</v>
      </c>
      <c r="K193" s="3">
        <f t="shared" si="20"/>
        <v>0</v>
      </c>
      <c r="L193" s="68">
        <f t="shared" ref="L193:L204" si="22">I193*M193</f>
        <v>0</v>
      </c>
      <c r="M193" s="3">
        <v>0</v>
      </c>
      <c r="N193" s="68">
        <f t="shared" ref="N193:N206" si="23">I193*O193</f>
        <v>0</v>
      </c>
      <c r="O193" s="3"/>
      <c r="P193" s="8" t="s">
        <v>68</v>
      </c>
      <c r="Q193" s="8"/>
      <c r="R193" s="37"/>
      <c r="S193" s="6"/>
      <c r="T193" s="6"/>
    </row>
    <row r="194" spans="1:20" x14ac:dyDescent="0.3">
      <c r="A194" s="8">
        <v>4</v>
      </c>
      <c r="B194" s="67" t="s">
        <v>177</v>
      </c>
      <c r="C194" s="36">
        <v>0</v>
      </c>
      <c r="D194" s="3">
        <v>0</v>
      </c>
      <c r="E194" s="3">
        <v>0</v>
      </c>
      <c r="F194" s="3">
        <v>0</v>
      </c>
      <c r="G194" s="3">
        <f t="shared" si="21"/>
        <v>0</v>
      </c>
      <c r="H194" s="3">
        <v>0</v>
      </c>
      <c r="I194" s="64">
        <v>0</v>
      </c>
      <c r="J194" s="86">
        <v>0</v>
      </c>
      <c r="K194" s="3">
        <f t="shared" si="20"/>
        <v>0</v>
      </c>
      <c r="L194" s="68">
        <f t="shared" si="22"/>
        <v>0</v>
      </c>
      <c r="M194" s="3">
        <v>0</v>
      </c>
      <c r="N194" s="68">
        <f t="shared" si="23"/>
        <v>0</v>
      </c>
      <c r="O194" s="3"/>
      <c r="P194" s="8" t="s">
        <v>68</v>
      </c>
      <c r="Q194" s="8"/>
      <c r="R194" s="6"/>
      <c r="S194" s="6"/>
      <c r="T194" s="6"/>
    </row>
    <row r="195" spans="1:20" x14ac:dyDescent="0.3">
      <c r="A195" s="8">
        <v>5</v>
      </c>
      <c r="B195" s="67" t="s">
        <v>178</v>
      </c>
      <c r="C195" s="13">
        <v>10</v>
      </c>
      <c r="D195" s="3">
        <v>0</v>
      </c>
      <c r="E195" s="3">
        <v>0</v>
      </c>
      <c r="F195" s="3">
        <v>0</v>
      </c>
      <c r="G195" s="3">
        <f t="shared" si="21"/>
        <v>10</v>
      </c>
      <c r="H195" s="3">
        <v>0</v>
      </c>
      <c r="I195" s="3">
        <v>6</v>
      </c>
      <c r="J195" s="68">
        <v>4</v>
      </c>
      <c r="K195" s="3">
        <f t="shared" si="20"/>
        <v>10</v>
      </c>
      <c r="L195" s="68">
        <v>3900</v>
      </c>
      <c r="M195" s="6">
        <v>650</v>
      </c>
      <c r="N195" s="68">
        <f>I195*O195</f>
        <v>3000</v>
      </c>
      <c r="O195" s="3">
        <v>500</v>
      </c>
      <c r="P195" s="8" t="s">
        <v>68</v>
      </c>
      <c r="Q195" s="8">
        <v>40000</v>
      </c>
      <c r="R195" s="6">
        <v>7</v>
      </c>
      <c r="S195" s="6"/>
      <c r="T195" s="6"/>
    </row>
    <row r="196" spans="1:20" x14ac:dyDescent="0.3">
      <c r="A196" s="8">
        <v>6</v>
      </c>
      <c r="B196" s="67" t="s">
        <v>179</v>
      </c>
      <c r="C196" s="13">
        <v>7</v>
      </c>
      <c r="D196" s="3">
        <v>0</v>
      </c>
      <c r="E196" s="3">
        <v>0</v>
      </c>
      <c r="F196" s="3">
        <v>0</v>
      </c>
      <c r="G196" s="3">
        <f t="shared" si="21"/>
        <v>7</v>
      </c>
      <c r="H196" s="3">
        <v>0</v>
      </c>
      <c r="I196" s="3">
        <v>2</v>
      </c>
      <c r="J196" s="68">
        <v>5</v>
      </c>
      <c r="K196" s="3">
        <f t="shared" si="20"/>
        <v>7</v>
      </c>
      <c r="L196" s="68">
        <v>1300</v>
      </c>
      <c r="M196" s="6">
        <v>650</v>
      </c>
      <c r="N196" s="68">
        <f>I196*O196</f>
        <v>1000</v>
      </c>
      <c r="O196" s="3">
        <v>500</v>
      </c>
      <c r="P196" s="8" t="s">
        <v>68</v>
      </c>
      <c r="Q196" s="8">
        <v>40000</v>
      </c>
      <c r="R196" s="6">
        <v>6</v>
      </c>
      <c r="S196" s="6"/>
      <c r="T196" s="6"/>
    </row>
    <row r="197" spans="1:20" x14ac:dyDescent="0.3">
      <c r="A197" s="8">
        <v>7</v>
      </c>
      <c r="B197" s="67" t="s">
        <v>180</v>
      </c>
      <c r="C197" s="13">
        <v>0</v>
      </c>
      <c r="D197" s="3">
        <v>0</v>
      </c>
      <c r="E197" s="3">
        <v>0</v>
      </c>
      <c r="F197" s="3">
        <v>0</v>
      </c>
      <c r="G197" s="3">
        <f t="shared" si="21"/>
        <v>0</v>
      </c>
      <c r="H197" s="3">
        <v>0</v>
      </c>
      <c r="I197" s="3">
        <v>0</v>
      </c>
      <c r="J197" s="86">
        <v>0</v>
      </c>
      <c r="K197" s="3">
        <f t="shared" si="20"/>
        <v>0</v>
      </c>
      <c r="L197" s="68">
        <f t="shared" si="22"/>
        <v>0</v>
      </c>
      <c r="M197" s="3">
        <v>0</v>
      </c>
      <c r="N197" s="68">
        <f t="shared" si="23"/>
        <v>0</v>
      </c>
      <c r="O197" s="3"/>
      <c r="P197" s="8" t="s">
        <v>68</v>
      </c>
      <c r="Q197" s="8"/>
      <c r="R197" s="6"/>
      <c r="S197" s="6"/>
      <c r="T197" s="6"/>
    </row>
    <row r="198" spans="1:20" x14ac:dyDescent="0.3">
      <c r="A198" s="8">
        <v>8</v>
      </c>
      <c r="B198" s="67" t="s">
        <v>181</v>
      </c>
      <c r="C198" s="13">
        <v>0</v>
      </c>
      <c r="D198" s="3">
        <v>0</v>
      </c>
      <c r="E198" s="3">
        <v>0</v>
      </c>
      <c r="F198" s="3">
        <v>0</v>
      </c>
      <c r="G198" s="3">
        <f t="shared" si="21"/>
        <v>0</v>
      </c>
      <c r="H198" s="64">
        <v>0</v>
      </c>
      <c r="I198" s="3">
        <v>0</v>
      </c>
      <c r="J198" s="86">
        <v>0</v>
      </c>
      <c r="K198" s="3">
        <f t="shared" si="20"/>
        <v>0</v>
      </c>
      <c r="L198" s="68">
        <f t="shared" si="22"/>
        <v>0</v>
      </c>
      <c r="M198" s="3">
        <v>0</v>
      </c>
      <c r="N198" s="68">
        <f t="shared" si="23"/>
        <v>0</v>
      </c>
      <c r="O198" s="3"/>
      <c r="P198" s="8" t="s">
        <v>68</v>
      </c>
      <c r="Q198" s="8"/>
      <c r="R198" s="6"/>
      <c r="S198" s="6"/>
      <c r="T198" s="6"/>
    </row>
    <row r="199" spans="1:20" x14ac:dyDescent="0.3">
      <c r="A199" s="8">
        <v>9</v>
      </c>
      <c r="B199" s="67" t="s">
        <v>182</v>
      </c>
      <c r="C199" s="13">
        <v>0</v>
      </c>
      <c r="D199" s="3">
        <v>0</v>
      </c>
      <c r="E199" s="3">
        <v>0</v>
      </c>
      <c r="F199" s="3">
        <v>0</v>
      </c>
      <c r="G199" s="3">
        <f t="shared" si="21"/>
        <v>0</v>
      </c>
      <c r="H199" s="3">
        <v>0</v>
      </c>
      <c r="I199" s="64">
        <v>0</v>
      </c>
      <c r="J199" s="86">
        <v>0</v>
      </c>
      <c r="K199" s="3">
        <f t="shared" si="20"/>
        <v>0</v>
      </c>
      <c r="L199" s="68">
        <f t="shared" si="22"/>
        <v>0</v>
      </c>
      <c r="M199" s="118">
        <v>0</v>
      </c>
      <c r="N199" s="68">
        <f t="shared" si="23"/>
        <v>0</v>
      </c>
      <c r="O199" s="3"/>
      <c r="P199" s="8" t="s">
        <v>68</v>
      </c>
      <c r="Q199" s="8"/>
      <c r="R199" s="6"/>
      <c r="S199" s="6"/>
      <c r="T199" s="6"/>
    </row>
    <row r="200" spans="1:20" x14ac:dyDescent="0.3">
      <c r="A200" s="8">
        <v>10</v>
      </c>
      <c r="B200" s="67" t="s">
        <v>183</v>
      </c>
      <c r="C200" s="13">
        <v>0</v>
      </c>
      <c r="D200" s="3">
        <v>0</v>
      </c>
      <c r="E200" s="3">
        <v>0</v>
      </c>
      <c r="F200" s="3">
        <v>0</v>
      </c>
      <c r="G200" s="3">
        <f t="shared" si="21"/>
        <v>0</v>
      </c>
      <c r="H200" s="3">
        <v>0</v>
      </c>
      <c r="I200" s="3">
        <v>0</v>
      </c>
      <c r="J200" s="86"/>
      <c r="K200" s="3">
        <f t="shared" si="20"/>
        <v>0</v>
      </c>
      <c r="L200" s="68">
        <f t="shared" si="22"/>
        <v>0</v>
      </c>
      <c r="M200" s="3">
        <v>0</v>
      </c>
      <c r="N200" s="68">
        <f t="shared" si="23"/>
        <v>0</v>
      </c>
      <c r="O200" s="3"/>
      <c r="P200" s="8" t="s">
        <v>68</v>
      </c>
      <c r="Q200" s="8"/>
      <c r="R200" s="6"/>
      <c r="S200" s="6"/>
      <c r="T200" s="6"/>
    </row>
    <row r="201" spans="1:20" x14ac:dyDescent="0.3">
      <c r="A201" s="8">
        <v>11</v>
      </c>
      <c r="B201" s="67" t="s">
        <v>89</v>
      </c>
      <c r="C201" s="13">
        <v>0</v>
      </c>
      <c r="D201" s="3">
        <v>0</v>
      </c>
      <c r="E201" s="3">
        <v>0</v>
      </c>
      <c r="F201" s="3">
        <v>0</v>
      </c>
      <c r="G201" s="3">
        <f t="shared" si="21"/>
        <v>0</v>
      </c>
      <c r="H201" s="64">
        <v>0</v>
      </c>
      <c r="I201" s="64">
        <v>0</v>
      </c>
      <c r="J201" s="86">
        <v>0</v>
      </c>
      <c r="K201" s="3">
        <f t="shared" si="20"/>
        <v>0</v>
      </c>
      <c r="L201" s="68">
        <f t="shared" si="22"/>
        <v>0</v>
      </c>
      <c r="M201" s="3">
        <v>0</v>
      </c>
      <c r="N201" s="68">
        <f t="shared" si="23"/>
        <v>0</v>
      </c>
      <c r="O201" s="3"/>
      <c r="P201" s="8" t="s">
        <v>68</v>
      </c>
      <c r="Q201" s="8"/>
      <c r="R201" s="6"/>
      <c r="S201" s="6"/>
      <c r="T201" s="6"/>
    </row>
    <row r="202" spans="1:20" x14ac:dyDescent="0.3">
      <c r="A202" s="8">
        <v>12</v>
      </c>
      <c r="B202" s="67" t="s">
        <v>184</v>
      </c>
      <c r="C202" s="13">
        <v>3</v>
      </c>
      <c r="D202" s="3">
        <v>0</v>
      </c>
      <c r="E202" s="3">
        <v>0</v>
      </c>
      <c r="F202" s="3">
        <v>0</v>
      </c>
      <c r="G202" s="3">
        <f t="shared" si="21"/>
        <v>3</v>
      </c>
      <c r="H202" s="3">
        <v>0</v>
      </c>
      <c r="I202" s="3">
        <v>3</v>
      </c>
      <c r="J202" s="86">
        <v>0</v>
      </c>
      <c r="K202" s="3">
        <f t="shared" si="20"/>
        <v>3</v>
      </c>
      <c r="L202" s="68">
        <v>1950</v>
      </c>
      <c r="M202" s="6">
        <v>650</v>
      </c>
      <c r="N202" s="68">
        <f>I202*O202</f>
        <v>1500</v>
      </c>
      <c r="O202" s="3">
        <v>500</v>
      </c>
      <c r="P202" s="8" t="s">
        <v>68</v>
      </c>
      <c r="Q202" s="8">
        <v>40000</v>
      </c>
      <c r="R202" s="6">
        <v>3</v>
      </c>
      <c r="S202" s="6"/>
      <c r="T202" s="6"/>
    </row>
    <row r="203" spans="1:20" x14ac:dyDescent="0.3">
      <c r="A203" s="8">
        <v>13</v>
      </c>
      <c r="B203" s="67" t="s">
        <v>185</v>
      </c>
      <c r="C203" s="36">
        <v>7.5</v>
      </c>
      <c r="D203" s="3">
        <v>0</v>
      </c>
      <c r="E203" s="3">
        <v>0</v>
      </c>
      <c r="F203" s="3">
        <v>0</v>
      </c>
      <c r="G203" s="64">
        <f t="shared" si="21"/>
        <v>7.5</v>
      </c>
      <c r="H203" s="64">
        <v>0</v>
      </c>
      <c r="I203" s="64">
        <v>6.5</v>
      </c>
      <c r="J203" s="68">
        <v>1</v>
      </c>
      <c r="K203" s="64">
        <f>H203+I203+J203</f>
        <v>7.5</v>
      </c>
      <c r="L203" s="68">
        <v>4225</v>
      </c>
      <c r="M203" s="6">
        <v>650</v>
      </c>
      <c r="N203" s="68">
        <f>I203*O203</f>
        <v>3250</v>
      </c>
      <c r="O203" s="3">
        <v>500</v>
      </c>
      <c r="P203" s="8" t="s">
        <v>68</v>
      </c>
      <c r="Q203" s="8">
        <v>40000</v>
      </c>
      <c r="R203" s="6">
        <v>7</v>
      </c>
      <c r="S203" s="6"/>
      <c r="T203" s="6"/>
    </row>
    <row r="204" spans="1:20" x14ac:dyDescent="0.3">
      <c r="A204" s="8">
        <v>14</v>
      </c>
      <c r="B204" s="67" t="s">
        <v>186</v>
      </c>
      <c r="C204" s="13">
        <v>0</v>
      </c>
      <c r="D204" s="3">
        <v>0</v>
      </c>
      <c r="E204" s="3">
        <v>0</v>
      </c>
      <c r="F204" s="3">
        <v>0</v>
      </c>
      <c r="G204" s="3">
        <f t="shared" si="21"/>
        <v>0</v>
      </c>
      <c r="H204" s="3">
        <v>0</v>
      </c>
      <c r="I204" s="3">
        <v>0</v>
      </c>
      <c r="J204" s="86">
        <v>0</v>
      </c>
      <c r="K204" s="3">
        <f t="shared" si="20"/>
        <v>0</v>
      </c>
      <c r="L204" s="68">
        <f t="shared" si="22"/>
        <v>0</v>
      </c>
      <c r="M204" s="3">
        <v>0</v>
      </c>
      <c r="N204" s="68">
        <f t="shared" si="23"/>
        <v>0</v>
      </c>
      <c r="O204" s="3"/>
      <c r="P204" s="8" t="s">
        <v>68</v>
      </c>
      <c r="Q204" s="8"/>
      <c r="R204" s="6"/>
      <c r="S204" s="6"/>
      <c r="T204" s="6"/>
    </row>
    <row r="205" spans="1:20" x14ac:dyDescent="0.3">
      <c r="A205" s="8">
        <v>15</v>
      </c>
      <c r="B205" s="67" t="s">
        <v>216</v>
      </c>
      <c r="C205" s="13">
        <v>0</v>
      </c>
      <c r="D205" s="3">
        <v>0</v>
      </c>
      <c r="E205" s="3">
        <v>0</v>
      </c>
      <c r="F205" s="3">
        <v>0</v>
      </c>
      <c r="G205" s="3">
        <f t="shared" si="21"/>
        <v>0</v>
      </c>
      <c r="H205" s="3">
        <v>0</v>
      </c>
      <c r="I205" s="3">
        <v>0</v>
      </c>
      <c r="J205" s="86">
        <v>0</v>
      </c>
      <c r="K205" s="3">
        <f t="shared" si="20"/>
        <v>0</v>
      </c>
      <c r="L205" s="68">
        <v>0</v>
      </c>
      <c r="M205" s="3">
        <v>0</v>
      </c>
      <c r="N205" s="68">
        <f t="shared" si="23"/>
        <v>0</v>
      </c>
      <c r="O205" s="3">
        <v>0</v>
      </c>
      <c r="P205" s="8" t="s">
        <v>68</v>
      </c>
      <c r="Q205" s="8"/>
      <c r="R205" s="6">
        <v>0</v>
      </c>
      <c r="S205" s="6"/>
      <c r="T205" s="6"/>
    </row>
    <row r="206" spans="1:20" x14ac:dyDescent="0.3">
      <c r="A206" s="8">
        <v>16</v>
      </c>
      <c r="B206" s="67" t="s">
        <v>297</v>
      </c>
      <c r="C206" s="13">
        <v>0</v>
      </c>
      <c r="D206" s="3">
        <v>0</v>
      </c>
      <c r="E206" s="3">
        <v>0</v>
      </c>
      <c r="F206" s="3">
        <v>0</v>
      </c>
      <c r="G206" s="3">
        <f t="shared" si="21"/>
        <v>0</v>
      </c>
      <c r="H206" s="3">
        <v>0</v>
      </c>
      <c r="I206" s="3">
        <v>0</v>
      </c>
      <c r="J206" s="86">
        <v>0</v>
      </c>
      <c r="K206" s="3">
        <f t="shared" si="20"/>
        <v>0</v>
      </c>
      <c r="L206" s="68">
        <v>0</v>
      </c>
      <c r="M206" s="3">
        <v>0</v>
      </c>
      <c r="N206" s="68">
        <f t="shared" si="23"/>
        <v>0</v>
      </c>
      <c r="O206" s="3">
        <v>0</v>
      </c>
      <c r="P206" s="8" t="s">
        <v>68</v>
      </c>
      <c r="Q206" s="8"/>
      <c r="R206" s="6">
        <v>0</v>
      </c>
      <c r="S206" s="6"/>
      <c r="T206" s="6"/>
    </row>
    <row r="207" spans="1:20" x14ac:dyDescent="0.3">
      <c r="A207" s="6"/>
      <c r="B207" s="67"/>
      <c r="C207" s="13"/>
      <c r="D207" s="3"/>
      <c r="E207" s="3"/>
      <c r="F207" s="3"/>
      <c r="G207" s="3"/>
      <c r="H207" s="3"/>
      <c r="I207" s="64"/>
      <c r="J207" s="86"/>
      <c r="K207" s="3"/>
      <c r="L207" s="66"/>
      <c r="M207" s="6"/>
      <c r="N207" s="66"/>
      <c r="O207" s="6"/>
      <c r="P207" s="8"/>
      <c r="Q207" s="8"/>
      <c r="R207" s="6"/>
      <c r="S207" s="6"/>
      <c r="T207" s="6"/>
    </row>
    <row r="208" spans="1:20" x14ac:dyDescent="0.3">
      <c r="A208" s="6"/>
      <c r="B208" s="41" t="s">
        <v>3</v>
      </c>
      <c r="C208" s="36">
        <f t="shared" ref="C208:K208" si="24">SUM(C191:C206)</f>
        <v>31.5</v>
      </c>
      <c r="D208" s="3">
        <f t="shared" si="24"/>
        <v>0</v>
      </c>
      <c r="E208" s="3">
        <f t="shared" si="24"/>
        <v>0</v>
      </c>
      <c r="F208" s="3">
        <f t="shared" si="24"/>
        <v>0</v>
      </c>
      <c r="G208" s="64">
        <f t="shared" si="24"/>
        <v>31.5</v>
      </c>
      <c r="H208" s="3">
        <f t="shared" si="24"/>
        <v>0</v>
      </c>
      <c r="I208" s="64">
        <f t="shared" si="24"/>
        <v>21.5</v>
      </c>
      <c r="J208" s="3">
        <f t="shared" si="24"/>
        <v>10</v>
      </c>
      <c r="K208" s="64">
        <f t="shared" si="24"/>
        <v>31.5</v>
      </c>
      <c r="L208" s="3">
        <f>SUM(L192:L207)</f>
        <v>13775</v>
      </c>
      <c r="M208" s="3">
        <f>SUM(M191:M203)/5</f>
        <v>640</v>
      </c>
      <c r="N208" s="68">
        <f>SUM(N192:N207)</f>
        <v>10950</v>
      </c>
      <c r="O208" s="3">
        <f>SUM(O191:O204)/5</f>
        <v>510</v>
      </c>
      <c r="P208" s="8" t="s">
        <v>68</v>
      </c>
      <c r="Q208" s="8">
        <v>40000</v>
      </c>
      <c r="R208" s="13">
        <f>SUM(R191:R207)</f>
        <v>27</v>
      </c>
      <c r="S208" s="6"/>
      <c r="T208" s="6"/>
    </row>
    <row r="210" spans="1:20" x14ac:dyDescent="0.3">
      <c r="A210" s="16" t="s">
        <v>46</v>
      </c>
      <c r="O210" s="419" t="str">
        <f>O168</f>
        <v>Selupu Rejang, 31 Desember 2023</v>
      </c>
      <c r="P210" s="419"/>
      <c r="Q210" s="419"/>
      <c r="R210" s="419"/>
      <c r="S210" s="419"/>
    </row>
    <row r="211" spans="1:20" x14ac:dyDescent="0.3">
      <c r="B211" s="251"/>
      <c r="O211" s="419" t="s">
        <v>2</v>
      </c>
      <c r="P211" s="419"/>
      <c r="Q211" s="419"/>
      <c r="R211" s="419"/>
      <c r="S211" s="419"/>
    </row>
    <row r="212" spans="1:20" x14ac:dyDescent="0.3">
      <c r="B212" s="251"/>
    </row>
    <row r="214" spans="1:20" x14ac:dyDescent="0.3">
      <c r="O214" s="428" t="str">
        <f>O172</f>
        <v>SINTA MARIANA, SP</v>
      </c>
      <c r="P214" s="428"/>
      <c r="Q214" s="428"/>
      <c r="R214" s="428"/>
      <c r="S214" s="428"/>
      <c r="T214" s="81"/>
    </row>
    <row r="215" spans="1:20" x14ac:dyDescent="0.3">
      <c r="O215" s="419" t="str">
        <f>O173</f>
        <v>-</v>
      </c>
      <c r="P215" s="419"/>
      <c r="Q215" s="419"/>
      <c r="R215" s="419"/>
      <c r="S215" s="419"/>
    </row>
    <row r="216" spans="1:20" x14ac:dyDescent="0.3">
      <c r="A216" s="16" t="s">
        <v>96</v>
      </c>
    </row>
    <row r="217" spans="1:20" x14ac:dyDescent="0.3">
      <c r="L217" s="17"/>
    </row>
    <row r="218" spans="1:20" x14ac:dyDescent="0.3">
      <c r="A218" s="441" t="s">
        <v>93</v>
      </c>
      <c r="B218" s="460"/>
      <c r="C218" s="460"/>
      <c r="D218" s="460"/>
      <c r="E218" s="460"/>
      <c r="F218" s="460"/>
      <c r="G218" s="460"/>
      <c r="H218" s="460"/>
      <c r="I218" s="460"/>
      <c r="J218" s="460"/>
      <c r="K218" s="460"/>
      <c r="L218" s="460"/>
      <c r="M218" s="460"/>
      <c r="N218" s="460"/>
      <c r="O218" s="460"/>
      <c r="P218" s="460"/>
      <c r="Q218" s="460"/>
      <c r="R218" s="460"/>
      <c r="S218" s="460"/>
      <c r="T218" s="447"/>
    </row>
    <row r="219" spans="1:20" x14ac:dyDescent="0.3">
      <c r="A219" s="444" t="s">
        <v>4</v>
      </c>
      <c r="B219" s="461"/>
      <c r="C219" s="461"/>
      <c r="D219" s="461"/>
      <c r="E219" s="461"/>
      <c r="F219" s="461"/>
      <c r="G219" s="461"/>
      <c r="H219" s="461"/>
      <c r="I219" s="461"/>
      <c r="J219" s="461"/>
      <c r="K219" s="461"/>
      <c r="L219" s="461"/>
      <c r="M219" s="461"/>
      <c r="N219" s="461"/>
      <c r="O219" s="461"/>
      <c r="P219" s="461"/>
      <c r="Q219" s="461"/>
      <c r="R219" s="461"/>
      <c r="S219" s="461"/>
      <c r="T219" s="445"/>
    </row>
    <row r="220" spans="1:20" ht="15" customHeight="1" x14ac:dyDescent="0.3">
      <c r="N220" s="112"/>
    </row>
    <row r="221" spans="1:20" ht="15" customHeight="1" x14ac:dyDescent="0.3">
      <c r="A221" s="19" t="s">
        <v>5</v>
      </c>
      <c r="B221" s="19"/>
      <c r="C221" s="19" t="s">
        <v>83</v>
      </c>
      <c r="D221" s="19"/>
      <c r="L221" s="20"/>
      <c r="N221" s="113"/>
      <c r="Q221" s="16" t="s">
        <v>42</v>
      </c>
      <c r="S221" s="16" t="str">
        <f>S178</f>
        <v>: 2023</v>
      </c>
    </row>
    <row r="222" spans="1:20" ht="15" customHeight="1" x14ac:dyDescent="0.3">
      <c r="A222" s="16" t="s">
        <v>9</v>
      </c>
      <c r="C222" s="16" t="str">
        <f>C179</f>
        <v>: SELUPU REJANG</v>
      </c>
      <c r="Q222" s="16" t="s">
        <v>43</v>
      </c>
      <c r="S222" s="16" t="s">
        <v>45</v>
      </c>
    </row>
    <row r="223" spans="1:20" ht="15" customHeight="1" x14ac:dyDescent="0.3">
      <c r="A223" s="16" t="s">
        <v>6</v>
      </c>
      <c r="C223" s="16" t="s">
        <v>99</v>
      </c>
      <c r="Q223" s="16" t="s">
        <v>44</v>
      </c>
      <c r="S223" s="16" t="str">
        <f>S180</f>
        <v>: IV ( Empat )</v>
      </c>
    </row>
    <row r="224" spans="1:20" ht="15" customHeight="1" x14ac:dyDescent="0.3">
      <c r="A224" s="16" t="s">
        <v>7</v>
      </c>
      <c r="C224" s="16" t="s">
        <v>41</v>
      </c>
    </row>
    <row r="225" spans="1:20" ht="15" customHeight="1" x14ac:dyDescent="0.3"/>
    <row r="226" spans="1:20" x14ac:dyDescent="0.3">
      <c r="A226" s="424" t="s">
        <v>8</v>
      </c>
      <c r="B226" s="424" t="s">
        <v>91</v>
      </c>
      <c r="C226" s="22" t="s">
        <v>10</v>
      </c>
      <c r="D226" s="433" t="s">
        <v>15</v>
      </c>
      <c r="E226" s="422"/>
      <c r="F226" s="422"/>
      <c r="G226" s="422"/>
      <c r="H226" s="422"/>
      <c r="I226" s="422"/>
      <c r="J226" s="422"/>
      <c r="K226" s="423"/>
      <c r="L226" s="431" t="s">
        <v>28</v>
      </c>
      <c r="M226" s="432"/>
      <c r="N226" s="431" t="s">
        <v>28</v>
      </c>
      <c r="O226" s="432"/>
      <c r="P226" s="23"/>
      <c r="Q226" s="387"/>
      <c r="R226" s="421" t="s">
        <v>35</v>
      </c>
      <c r="S226" s="427"/>
      <c r="T226" s="424" t="s">
        <v>39</v>
      </c>
    </row>
    <row r="227" spans="1:20" x14ac:dyDescent="0.3">
      <c r="A227" s="425"/>
      <c r="B227" s="425"/>
      <c r="C227" s="24" t="s">
        <v>11</v>
      </c>
      <c r="D227" s="421" t="s">
        <v>16</v>
      </c>
      <c r="E227" s="422"/>
      <c r="F227" s="422"/>
      <c r="G227" s="423"/>
      <c r="H227" s="433" t="s">
        <v>23</v>
      </c>
      <c r="I227" s="422"/>
      <c r="J227" s="422"/>
      <c r="K227" s="423"/>
      <c r="L227" s="434" t="s">
        <v>29</v>
      </c>
      <c r="M227" s="435"/>
      <c r="N227" s="434" t="s">
        <v>29</v>
      </c>
      <c r="O227" s="435"/>
      <c r="P227" s="25"/>
      <c r="Q227" s="26" t="s">
        <v>416</v>
      </c>
      <c r="R227" s="429" t="s">
        <v>36</v>
      </c>
      <c r="S227" s="430"/>
      <c r="T227" s="425"/>
    </row>
    <row r="228" spans="1:20" x14ac:dyDescent="0.3">
      <c r="A228" s="425"/>
      <c r="B228" s="425"/>
      <c r="C228" s="26" t="s">
        <v>12</v>
      </c>
      <c r="D228" s="23"/>
      <c r="E228" s="27"/>
      <c r="F228" s="23"/>
      <c r="G228" s="23"/>
      <c r="H228" s="23"/>
      <c r="I228" s="23"/>
      <c r="J228" s="23"/>
      <c r="K228" s="23"/>
      <c r="L228" s="421" t="s">
        <v>30</v>
      </c>
      <c r="M228" s="427"/>
      <c r="N228" s="421" t="s">
        <v>30</v>
      </c>
      <c r="O228" s="427"/>
      <c r="P228" s="24" t="s">
        <v>34</v>
      </c>
      <c r="Q228" s="24" t="s">
        <v>417</v>
      </c>
      <c r="R228" s="22"/>
      <c r="S228" s="22"/>
      <c r="T228" s="425"/>
    </row>
    <row r="229" spans="1:20" x14ac:dyDescent="0.3">
      <c r="A229" s="425"/>
      <c r="B229" s="425"/>
      <c r="C229" s="26" t="s">
        <v>13</v>
      </c>
      <c r="D229" s="24" t="s">
        <v>17</v>
      </c>
      <c r="E229" s="28" t="s">
        <v>17</v>
      </c>
      <c r="F229" s="24" t="s">
        <v>20</v>
      </c>
      <c r="G229" s="24" t="s">
        <v>22</v>
      </c>
      <c r="H229" s="24" t="s">
        <v>24</v>
      </c>
      <c r="I229" s="24" t="s">
        <v>25</v>
      </c>
      <c r="J229" s="24" t="s">
        <v>26</v>
      </c>
      <c r="K229" s="24" t="s">
        <v>22</v>
      </c>
      <c r="L229" s="429" t="s">
        <v>14</v>
      </c>
      <c r="M229" s="430"/>
      <c r="N229" s="429" t="s">
        <v>33</v>
      </c>
      <c r="O229" s="430"/>
      <c r="P229" s="24" t="s">
        <v>28</v>
      </c>
      <c r="Q229" s="24" t="s">
        <v>418</v>
      </c>
      <c r="R229" s="24" t="s">
        <v>37</v>
      </c>
      <c r="S229" s="24" t="s">
        <v>38</v>
      </c>
      <c r="T229" s="425"/>
    </row>
    <row r="230" spans="1:20" x14ac:dyDescent="0.3">
      <c r="A230" s="425"/>
      <c r="B230" s="425"/>
      <c r="C230" s="26" t="s">
        <v>14</v>
      </c>
      <c r="D230" s="24" t="s">
        <v>18</v>
      </c>
      <c r="E230" s="28" t="s">
        <v>19</v>
      </c>
      <c r="F230" s="24" t="s">
        <v>21</v>
      </c>
      <c r="G230" s="24"/>
      <c r="H230" s="24"/>
      <c r="I230" s="24"/>
      <c r="J230" s="24" t="s">
        <v>27</v>
      </c>
      <c r="K230" s="24"/>
      <c r="L230" s="22" t="s">
        <v>22</v>
      </c>
      <c r="M230" s="22" t="s">
        <v>31</v>
      </c>
      <c r="N230" s="114" t="s">
        <v>22</v>
      </c>
      <c r="O230" s="22" t="s">
        <v>31</v>
      </c>
      <c r="P230" s="25"/>
      <c r="Q230" s="25"/>
      <c r="R230" s="25"/>
      <c r="S230" s="25"/>
      <c r="T230" s="425"/>
    </row>
    <row r="231" spans="1:20" x14ac:dyDescent="0.3">
      <c r="A231" s="426"/>
      <c r="B231" s="426"/>
      <c r="C231" s="29"/>
      <c r="D231" s="30"/>
      <c r="E231" s="31"/>
      <c r="F231" s="30"/>
      <c r="G231" s="30"/>
      <c r="H231" s="30"/>
      <c r="I231" s="30"/>
      <c r="J231" s="30"/>
      <c r="K231" s="30"/>
      <c r="L231" s="32" t="s">
        <v>29</v>
      </c>
      <c r="M231" s="33" t="s">
        <v>32</v>
      </c>
      <c r="N231" s="115" t="s">
        <v>29</v>
      </c>
      <c r="O231" s="33"/>
      <c r="P231" s="30"/>
      <c r="Q231" s="30"/>
      <c r="R231" s="30"/>
      <c r="S231" s="30"/>
      <c r="T231" s="426"/>
    </row>
    <row r="232" spans="1:20" x14ac:dyDescent="0.3">
      <c r="A232" s="8">
        <v>1</v>
      </c>
      <c r="B232" s="8">
        <v>2</v>
      </c>
      <c r="C232" s="8">
        <v>3</v>
      </c>
      <c r="D232" s="8">
        <v>4</v>
      </c>
      <c r="E232" s="8">
        <v>5</v>
      </c>
      <c r="F232" s="8">
        <v>6</v>
      </c>
      <c r="G232" s="8" t="s">
        <v>0</v>
      </c>
      <c r="H232" s="8">
        <v>8</v>
      </c>
      <c r="I232" s="8">
        <v>9</v>
      </c>
      <c r="J232" s="8">
        <v>10</v>
      </c>
      <c r="K232" s="8" t="s">
        <v>1</v>
      </c>
      <c r="L232" s="8">
        <v>12</v>
      </c>
      <c r="M232" s="8">
        <v>13</v>
      </c>
      <c r="N232" s="72">
        <v>14</v>
      </c>
      <c r="O232" s="8">
        <v>15</v>
      </c>
      <c r="P232" s="8">
        <v>16</v>
      </c>
      <c r="Q232" s="8"/>
      <c r="R232" s="8">
        <v>17</v>
      </c>
      <c r="S232" s="8">
        <v>18</v>
      </c>
      <c r="T232" s="8">
        <v>19</v>
      </c>
    </row>
    <row r="233" spans="1:20" ht="20.100000000000001" customHeight="1" x14ac:dyDescent="0.3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6"/>
      <c r="O233" s="7"/>
      <c r="P233" s="6"/>
      <c r="Q233" s="6"/>
      <c r="R233" s="6"/>
      <c r="S233" s="6"/>
      <c r="T233" s="6"/>
    </row>
    <row r="234" spans="1:20" x14ac:dyDescent="0.3">
      <c r="A234" s="8">
        <v>1</v>
      </c>
      <c r="B234" s="67" t="s">
        <v>291</v>
      </c>
      <c r="C234" s="13">
        <v>0</v>
      </c>
      <c r="D234" s="3">
        <v>0</v>
      </c>
      <c r="E234" s="3">
        <v>0</v>
      </c>
      <c r="F234" s="3">
        <v>0</v>
      </c>
      <c r="G234" s="3">
        <f>C234+E234-F234</f>
        <v>0</v>
      </c>
      <c r="H234" s="3">
        <v>0</v>
      </c>
      <c r="I234" s="64">
        <v>0</v>
      </c>
      <c r="J234" s="86">
        <v>0</v>
      </c>
      <c r="K234" s="3">
        <f>H234+I234+J234</f>
        <v>0</v>
      </c>
      <c r="L234" s="58"/>
      <c r="M234" s="3">
        <v>0</v>
      </c>
      <c r="N234" s="68">
        <v>0</v>
      </c>
      <c r="O234" s="3">
        <v>0</v>
      </c>
      <c r="P234" s="8" t="s">
        <v>70</v>
      </c>
      <c r="Q234" s="8"/>
      <c r="R234" s="3">
        <v>0</v>
      </c>
      <c r="S234" s="6"/>
      <c r="T234" s="6"/>
    </row>
    <row r="235" spans="1:20" s="256" customFormat="1" x14ac:dyDescent="0.3">
      <c r="A235" s="119">
        <v>2</v>
      </c>
      <c r="B235" s="120" t="s">
        <v>175</v>
      </c>
      <c r="C235" s="307">
        <v>198.45</v>
      </c>
      <c r="D235" s="122">
        <v>0</v>
      </c>
      <c r="E235" s="308">
        <v>0</v>
      </c>
      <c r="F235" s="122">
        <v>0</v>
      </c>
      <c r="G235" s="308">
        <f>C235+E235-F235</f>
        <v>198.45</v>
      </c>
      <c r="H235" s="308">
        <v>22.45</v>
      </c>
      <c r="I235" s="122">
        <v>150</v>
      </c>
      <c r="J235" s="126">
        <v>26</v>
      </c>
      <c r="K235" s="308">
        <f t="shared" ref="K235:K246" si="25">H235+I235+J235</f>
        <v>198.45</v>
      </c>
      <c r="L235" s="126">
        <v>510000</v>
      </c>
      <c r="M235" s="257">
        <v>3400</v>
      </c>
      <c r="N235" s="126">
        <f>I235*O235</f>
        <v>510000</v>
      </c>
      <c r="O235" s="122">
        <v>3400</v>
      </c>
      <c r="P235" s="119" t="s">
        <v>70</v>
      </c>
      <c r="Q235" s="119">
        <v>17000</v>
      </c>
      <c r="R235" s="257">
        <v>135</v>
      </c>
      <c r="S235" s="127"/>
      <c r="T235" s="127"/>
    </row>
    <row r="236" spans="1:20" x14ac:dyDescent="0.3">
      <c r="A236" s="8">
        <v>3</v>
      </c>
      <c r="B236" s="67" t="s">
        <v>176</v>
      </c>
      <c r="C236" s="13">
        <v>0</v>
      </c>
      <c r="D236" s="3">
        <v>0</v>
      </c>
      <c r="E236" s="3">
        <v>0</v>
      </c>
      <c r="F236" s="3">
        <v>0</v>
      </c>
      <c r="G236" s="3">
        <f t="shared" ref="G236:G249" si="26">C236+E236-F236</f>
        <v>0</v>
      </c>
      <c r="H236" s="3">
        <v>0</v>
      </c>
      <c r="I236" s="64">
        <v>0</v>
      </c>
      <c r="J236" s="86">
        <v>0</v>
      </c>
      <c r="K236" s="64">
        <f t="shared" si="25"/>
        <v>0</v>
      </c>
      <c r="L236" s="68">
        <f>I236*M236</f>
        <v>0</v>
      </c>
      <c r="M236" s="3">
        <v>0</v>
      </c>
      <c r="N236" s="126">
        <f t="shared" ref="N236:N249" si="27">I236*O236</f>
        <v>0</v>
      </c>
      <c r="O236" s="3"/>
      <c r="P236" s="8" t="s">
        <v>70</v>
      </c>
      <c r="Q236" s="8"/>
      <c r="R236" s="3">
        <v>0</v>
      </c>
      <c r="S236" s="6"/>
      <c r="T236" s="6"/>
    </row>
    <row r="237" spans="1:20" x14ac:dyDescent="0.3">
      <c r="A237" s="8">
        <v>4</v>
      </c>
      <c r="B237" s="67" t="s">
        <v>177</v>
      </c>
      <c r="C237" s="36">
        <v>0</v>
      </c>
      <c r="D237" s="3">
        <v>0</v>
      </c>
      <c r="E237" s="3">
        <v>0</v>
      </c>
      <c r="F237" s="3">
        <v>0</v>
      </c>
      <c r="G237" s="3">
        <f t="shared" si="26"/>
        <v>0</v>
      </c>
      <c r="H237" s="3">
        <v>0</v>
      </c>
      <c r="I237" s="64">
        <v>0</v>
      </c>
      <c r="J237" s="86">
        <v>0</v>
      </c>
      <c r="K237" s="64">
        <f t="shared" si="25"/>
        <v>0</v>
      </c>
      <c r="L237" s="68">
        <f>I237*M237</f>
        <v>0</v>
      </c>
      <c r="M237" s="3">
        <v>0</v>
      </c>
      <c r="N237" s="126">
        <f t="shared" si="27"/>
        <v>0</v>
      </c>
      <c r="O237" s="3">
        <v>0</v>
      </c>
      <c r="P237" s="8" t="s">
        <v>70</v>
      </c>
      <c r="Q237" s="8"/>
      <c r="R237" s="3">
        <v>0</v>
      </c>
      <c r="S237" s="6"/>
      <c r="T237" s="6"/>
    </row>
    <row r="238" spans="1:20" x14ac:dyDescent="0.3">
      <c r="A238" s="8">
        <v>5</v>
      </c>
      <c r="B238" s="67" t="s">
        <v>178</v>
      </c>
      <c r="C238" s="37">
        <v>30.5</v>
      </c>
      <c r="D238" s="3">
        <v>0</v>
      </c>
      <c r="E238" s="64">
        <v>0</v>
      </c>
      <c r="F238" s="3">
        <v>0</v>
      </c>
      <c r="G238" s="64">
        <f t="shared" si="26"/>
        <v>30.5</v>
      </c>
      <c r="H238" s="3">
        <v>5</v>
      </c>
      <c r="I238" s="3">
        <v>25</v>
      </c>
      <c r="J238" s="86">
        <v>0.5</v>
      </c>
      <c r="K238" s="64">
        <f t="shared" si="25"/>
        <v>30.5</v>
      </c>
      <c r="L238" s="68">
        <v>67500</v>
      </c>
      <c r="M238" s="58">
        <v>2700</v>
      </c>
      <c r="N238" s="126">
        <f t="shared" si="27"/>
        <v>67500</v>
      </c>
      <c r="O238" s="3">
        <v>2700</v>
      </c>
      <c r="P238" s="8" t="s">
        <v>70</v>
      </c>
      <c r="Q238" s="8">
        <v>17000</v>
      </c>
      <c r="R238" s="58">
        <v>9</v>
      </c>
      <c r="S238" s="6"/>
      <c r="T238" s="6"/>
    </row>
    <row r="239" spans="1:20" x14ac:dyDescent="0.3">
      <c r="A239" s="8">
        <v>6</v>
      </c>
      <c r="B239" s="67" t="s">
        <v>179</v>
      </c>
      <c r="C239" s="13">
        <v>26</v>
      </c>
      <c r="D239" s="3">
        <v>0</v>
      </c>
      <c r="E239" s="3">
        <v>0</v>
      </c>
      <c r="F239" s="3">
        <v>0</v>
      </c>
      <c r="G239" s="3">
        <f t="shared" si="26"/>
        <v>26</v>
      </c>
      <c r="H239" s="3">
        <v>5</v>
      </c>
      <c r="I239" s="3">
        <v>20</v>
      </c>
      <c r="J239" s="68">
        <v>1</v>
      </c>
      <c r="K239" s="3">
        <f t="shared" si="25"/>
        <v>26</v>
      </c>
      <c r="L239" s="68">
        <v>60000</v>
      </c>
      <c r="M239" s="58">
        <v>3000</v>
      </c>
      <c r="N239" s="126">
        <f t="shared" si="27"/>
        <v>60000</v>
      </c>
      <c r="O239" s="3">
        <v>3000</v>
      </c>
      <c r="P239" s="8" t="s">
        <v>70</v>
      </c>
      <c r="Q239" s="8">
        <v>17000</v>
      </c>
      <c r="R239" s="58">
        <v>12</v>
      </c>
      <c r="S239" s="6"/>
      <c r="T239" s="6"/>
    </row>
    <row r="240" spans="1:20" x14ac:dyDescent="0.3">
      <c r="A240" s="8">
        <v>7</v>
      </c>
      <c r="B240" s="67" t="s">
        <v>180</v>
      </c>
      <c r="C240" s="13">
        <v>33</v>
      </c>
      <c r="D240" s="3">
        <v>0</v>
      </c>
      <c r="E240" s="3">
        <v>0</v>
      </c>
      <c r="F240" s="3">
        <v>0</v>
      </c>
      <c r="G240" s="3">
        <f t="shared" si="26"/>
        <v>33</v>
      </c>
      <c r="H240" s="3">
        <v>0</v>
      </c>
      <c r="I240" s="3">
        <v>33</v>
      </c>
      <c r="J240" s="86">
        <v>0</v>
      </c>
      <c r="K240" s="3">
        <f t="shared" si="25"/>
        <v>33</v>
      </c>
      <c r="L240" s="68">
        <v>108900</v>
      </c>
      <c r="M240" s="58">
        <v>3300</v>
      </c>
      <c r="N240" s="126">
        <f t="shared" si="27"/>
        <v>108900</v>
      </c>
      <c r="O240" s="3">
        <v>3300</v>
      </c>
      <c r="P240" s="8" t="s">
        <v>70</v>
      </c>
      <c r="Q240" s="8">
        <v>17000</v>
      </c>
      <c r="R240" s="58">
        <v>7</v>
      </c>
      <c r="S240" s="6"/>
      <c r="T240" s="6"/>
    </row>
    <row r="241" spans="1:20" x14ac:dyDescent="0.3">
      <c r="A241" s="8">
        <v>8</v>
      </c>
      <c r="B241" s="67" t="s">
        <v>181</v>
      </c>
      <c r="C241" s="13">
        <v>0</v>
      </c>
      <c r="D241" s="3">
        <v>0</v>
      </c>
      <c r="E241" s="3">
        <v>0</v>
      </c>
      <c r="F241" s="3">
        <v>0</v>
      </c>
      <c r="G241" s="3">
        <f t="shared" si="26"/>
        <v>0</v>
      </c>
      <c r="H241" s="64">
        <v>0</v>
      </c>
      <c r="I241" s="3">
        <v>0</v>
      </c>
      <c r="J241" s="86">
        <v>0</v>
      </c>
      <c r="K241" s="64">
        <f t="shared" si="25"/>
        <v>0</v>
      </c>
      <c r="L241" s="68">
        <f>I241*M241</f>
        <v>0</v>
      </c>
      <c r="M241" s="3">
        <v>0</v>
      </c>
      <c r="N241" s="126">
        <f t="shared" si="27"/>
        <v>0</v>
      </c>
      <c r="O241" s="3">
        <v>0</v>
      </c>
      <c r="P241" s="8" t="s">
        <v>70</v>
      </c>
      <c r="Q241" s="8"/>
      <c r="R241" s="3">
        <v>0</v>
      </c>
      <c r="S241" s="6"/>
      <c r="T241" s="6"/>
    </row>
    <row r="242" spans="1:20" x14ac:dyDescent="0.3">
      <c r="A242" s="8">
        <v>9</v>
      </c>
      <c r="B242" s="67" t="s">
        <v>182</v>
      </c>
      <c r="C242" s="13">
        <v>0</v>
      </c>
      <c r="D242" s="3">
        <v>0</v>
      </c>
      <c r="E242" s="3">
        <v>0</v>
      </c>
      <c r="F242" s="3">
        <v>0</v>
      </c>
      <c r="G242" s="3">
        <f t="shared" si="26"/>
        <v>0</v>
      </c>
      <c r="H242" s="3">
        <v>0</v>
      </c>
      <c r="I242" s="64">
        <v>0</v>
      </c>
      <c r="J242" s="86">
        <v>0</v>
      </c>
      <c r="K242" s="64">
        <f t="shared" si="25"/>
        <v>0</v>
      </c>
      <c r="L242" s="68">
        <f>I242*M242</f>
        <v>0</v>
      </c>
      <c r="M242" s="3">
        <v>0</v>
      </c>
      <c r="N242" s="126">
        <f t="shared" si="27"/>
        <v>0</v>
      </c>
      <c r="O242" s="3">
        <v>0</v>
      </c>
      <c r="P242" s="8" t="s">
        <v>70</v>
      </c>
      <c r="Q242" s="8"/>
      <c r="R242" s="3">
        <v>0</v>
      </c>
      <c r="S242" s="6"/>
      <c r="T242" s="6"/>
    </row>
    <row r="243" spans="1:20" x14ac:dyDescent="0.3">
      <c r="A243" s="8">
        <v>10</v>
      </c>
      <c r="B243" s="67" t="s">
        <v>183</v>
      </c>
      <c r="C243" s="13">
        <v>0</v>
      </c>
      <c r="D243" s="3">
        <v>0</v>
      </c>
      <c r="E243" s="3">
        <v>0</v>
      </c>
      <c r="F243" s="3">
        <v>0</v>
      </c>
      <c r="G243" s="3">
        <f t="shared" si="26"/>
        <v>0</v>
      </c>
      <c r="H243" s="3">
        <v>0</v>
      </c>
      <c r="I243" s="3">
        <v>0</v>
      </c>
      <c r="J243" s="86"/>
      <c r="K243" s="64">
        <f t="shared" si="25"/>
        <v>0</v>
      </c>
      <c r="L243" s="68">
        <f>I243*M243</f>
        <v>0</v>
      </c>
      <c r="M243" s="3">
        <v>0</v>
      </c>
      <c r="N243" s="126">
        <f t="shared" si="27"/>
        <v>0</v>
      </c>
      <c r="O243" s="3">
        <v>0</v>
      </c>
      <c r="P243" s="8" t="s">
        <v>70</v>
      </c>
      <c r="Q243" s="8"/>
      <c r="R243" s="3">
        <v>0</v>
      </c>
      <c r="S243" s="6"/>
      <c r="T243" s="6"/>
    </row>
    <row r="244" spans="1:20" x14ac:dyDescent="0.3">
      <c r="A244" s="8">
        <v>11</v>
      </c>
      <c r="B244" s="67" t="s">
        <v>89</v>
      </c>
      <c r="C244" s="37">
        <v>26.7</v>
      </c>
      <c r="D244" s="3">
        <v>0</v>
      </c>
      <c r="E244" s="38">
        <v>0</v>
      </c>
      <c r="F244" s="3">
        <v>0</v>
      </c>
      <c r="G244" s="64">
        <f t="shared" si="26"/>
        <v>26.7</v>
      </c>
      <c r="H244" s="38">
        <v>6.45</v>
      </c>
      <c r="I244" s="38">
        <v>20.25</v>
      </c>
      <c r="J244" s="86">
        <v>0</v>
      </c>
      <c r="K244" s="64">
        <f t="shared" si="25"/>
        <v>26.7</v>
      </c>
      <c r="L244" s="68">
        <v>58725</v>
      </c>
      <c r="M244" s="58">
        <v>2900</v>
      </c>
      <c r="N244" s="126">
        <f t="shared" si="27"/>
        <v>58725</v>
      </c>
      <c r="O244" s="3">
        <v>2900</v>
      </c>
      <c r="P244" s="8" t="s">
        <v>70</v>
      </c>
      <c r="Q244" s="8">
        <v>17000</v>
      </c>
      <c r="R244" s="58">
        <v>13</v>
      </c>
      <c r="S244" s="6"/>
      <c r="T244" s="6"/>
    </row>
    <row r="245" spans="1:20" x14ac:dyDescent="0.3">
      <c r="A245" s="8">
        <v>12</v>
      </c>
      <c r="B245" s="67" t="s">
        <v>184</v>
      </c>
      <c r="C245" s="37">
        <v>25.5</v>
      </c>
      <c r="D245" s="3">
        <v>0</v>
      </c>
      <c r="E245" s="3"/>
      <c r="F245" s="3">
        <v>0</v>
      </c>
      <c r="G245" s="38">
        <f t="shared" si="26"/>
        <v>25.5</v>
      </c>
      <c r="H245" s="3">
        <v>0</v>
      </c>
      <c r="I245" s="3">
        <v>25</v>
      </c>
      <c r="J245" s="86">
        <v>0.5</v>
      </c>
      <c r="K245" s="64">
        <f t="shared" si="25"/>
        <v>25.5</v>
      </c>
      <c r="L245" s="68">
        <v>65000</v>
      </c>
      <c r="M245" s="58">
        <v>2600</v>
      </c>
      <c r="N245" s="126">
        <f t="shared" si="27"/>
        <v>65000</v>
      </c>
      <c r="O245" s="3">
        <v>2600</v>
      </c>
      <c r="P245" s="8" t="s">
        <v>70</v>
      </c>
      <c r="Q245" s="8">
        <v>17000</v>
      </c>
      <c r="R245" s="58">
        <v>6</v>
      </c>
      <c r="S245" s="6"/>
      <c r="T245" s="6"/>
    </row>
    <row r="246" spans="1:20" x14ac:dyDescent="0.3">
      <c r="A246" s="8">
        <v>13</v>
      </c>
      <c r="B246" s="67" t="s">
        <v>185</v>
      </c>
      <c r="C246" s="13">
        <v>30</v>
      </c>
      <c r="D246" s="3">
        <v>0</v>
      </c>
      <c r="E246" s="3">
        <v>0</v>
      </c>
      <c r="F246" s="3">
        <v>0</v>
      </c>
      <c r="G246" s="3">
        <f t="shared" si="26"/>
        <v>30</v>
      </c>
      <c r="H246" s="3">
        <v>0</v>
      </c>
      <c r="I246" s="3">
        <v>30</v>
      </c>
      <c r="J246" s="68">
        <v>0</v>
      </c>
      <c r="K246" s="3">
        <f t="shared" si="25"/>
        <v>30</v>
      </c>
      <c r="L246" s="68">
        <v>84000</v>
      </c>
      <c r="M246" s="58">
        <v>2800</v>
      </c>
      <c r="N246" s="126">
        <f t="shared" si="27"/>
        <v>84000</v>
      </c>
      <c r="O246" s="3">
        <v>2800</v>
      </c>
      <c r="P246" s="8" t="s">
        <v>70</v>
      </c>
      <c r="Q246" s="8">
        <v>17000</v>
      </c>
      <c r="R246" s="58">
        <v>5</v>
      </c>
      <c r="S246" s="6"/>
      <c r="T246" s="6"/>
    </row>
    <row r="247" spans="1:20" x14ac:dyDescent="0.3">
      <c r="A247" s="8">
        <v>14</v>
      </c>
      <c r="B247" s="67" t="s">
        <v>186</v>
      </c>
      <c r="C247" s="13">
        <v>47</v>
      </c>
      <c r="D247" s="3">
        <v>0</v>
      </c>
      <c r="E247" s="3">
        <v>0</v>
      </c>
      <c r="F247" s="3">
        <v>0</v>
      </c>
      <c r="G247" s="3">
        <f t="shared" si="26"/>
        <v>47</v>
      </c>
      <c r="H247" s="3">
        <v>7</v>
      </c>
      <c r="I247" s="3">
        <v>40</v>
      </c>
      <c r="J247" s="86">
        <v>0</v>
      </c>
      <c r="K247" s="3">
        <f>H247+I247+J247</f>
        <v>47</v>
      </c>
      <c r="L247" s="68">
        <v>92000</v>
      </c>
      <c r="M247" s="58">
        <v>2300</v>
      </c>
      <c r="N247" s="126">
        <f t="shared" si="27"/>
        <v>92000</v>
      </c>
      <c r="O247" s="3">
        <v>2300</v>
      </c>
      <c r="P247" s="8" t="s">
        <v>70</v>
      </c>
      <c r="Q247" s="8">
        <v>17000</v>
      </c>
      <c r="R247" s="58">
        <v>27</v>
      </c>
      <c r="S247" s="6"/>
      <c r="T247" s="6"/>
    </row>
    <row r="248" spans="1:20" x14ac:dyDescent="0.3">
      <c r="A248" s="8">
        <v>15</v>
      </c>
      <c r="B248" s="67" t="s">
        <v>216</v>
      </c>
      <c r="C248" s="13">
        <v>10</v>
      </c>
      <c r="D248" s="3">
        <v>0</v>
      </c>
      <c r="E248" s="3">
        <v>0</v>
      </c>
      <c r="F248" s="3">
        <v>0</v>
      </c>
      <c r="G248" s="3">
        <f t="shared" si="26"/>
        <v>10</v>
      </c>
      <c r="H248" s="3">
        <v>0</v>
      </c>
      <c r="I248" s="3">
        <v>10</v>
      </c>
      <c r="J248" s="86">
        <v>0</v>
      </c>
      <c r="K248" s="3">
        <f>H248+I248+J248</f>
        <v>10</v>
      </c>
      <c r="L248" s="68">
        <v>28000</v>
      </c>
      <c r="M248" s="58">
        <v>2800</v>
      </c>
      <c r="N248" s="126">
        <f t="shared" si="27"/>
        <v>28000</v>
      </c>
      <c r="O248" s="3">
        <v>2800</v>
      </c>
      <c r="P248" s="8" t="s">
        <v>70</v>
      </c>
      <c r="Q248" s="8">
        <v>17000</v>
      </c>
      <c r="R248" s="58">
        <v>50</v>
      </c>
      <c r="S248" s="6"/>
      <c r="T248" s="6"/>
    </row>
    <row r="249" spans="1:20" x14ac:dyDescent="0.3">
      <c r="A249" s="8">
        <v>16</v>
      </c>
      <c r="B249" s="67" t="s">
        <v>297</v>
      </c>
      <c r="C249" s="13">
        <v>167</v>
      </c>
      <c r="D249" s="3">
        <v>0</v>
      </c>
      <c r="E249" s="3">
        <v>0</v>
      </c>
      <c r="F249" s="3">
        <v>0</v>
      </c>
      <c r="G249" s="3">
        <f t="shared" si="26"/>
        <v>167</v>
      </c>
      <c r="H249" s="3">
        <v>12</v>
      </c>
      <c r="I249" s="3">
        <v>150</v>
      </c>
      <c r="J249" s="86">
        <v>5</v>
      </c>
      <c r="K249" s="3">
        <f>H249+I249+J249</f>
        <v>167</v>
      </c>
      <c r="L249" s="68">
        <v>450000</v>
      </c>
      <c r="M249" s="58">
        <v>3000</v>
      </c>
      <c r="N249" s="126">
        <f t="shared" si="27"/>
        <v>450000</v>
      </c>
      <c r="O249" s="3">
        <v>3000</v>
      </c>
      <c r="P249" s="8" t="s">
        <v>70</v>
      </c>
      <c r="Q249" s="8">
        <v>17000</v>
      </c>
      <c r="R249" s="58">
        <v>400</v>
      </c>
      <c r="S249" s="6"/>
      <c r="T249" s="6"/>
    </row>
    <row r="250" spans="1:20" x14ac:dyDescent="0.3">
      <c r="A250" s="6"/>
      <c r="B250" s="6"/>
      <c r="C250" s="13"/>
      <c r="D250" s="3"/>
      <c r="E250" s="3"/>
      <c r="F250" s="3"/>
      <c r="G250" s="3"/>
      <c r="H250" s="3"/>
      <c r="I250" s="64"/>
      <c r="J250" s="86"/>
      <c r="K250" s="3"/>
      <c r="L250" s="6"/>
      <c r="M250" s="6"/>
      <c r="N250" s="66"/>
      <c r="O250" s="6"/>
      <c r="P250" s="6"/>
      <c r="Q250" s="6"/>
      <c r="R250" s="6"/>
      <c r="S250" s="6"/>
      <c r="T250" s="6"/>
    </row>
    <row r="251" spans="1:20" x14ac:dyDescent="0.3">
      <c r="A251" s="6"/>
      <c r="B251" s="41" t="s">
        <v>3</v>
      </c>
      <c r="C251" s="37">
        <f>SUM(C234:C250)</f>
        <v>594.15</v>
      </c>
      <c r="D251" s="3">
        <f t="shared" ref="D251:K251" si="28">SUM(D234:D249)</f>
        <v>0</v>
      </c>
      <c r="E251" s="38">
        <f t="shared" si="28"/>
        <v>0</v>
      </c>
      <c r="F251" s="3">
        <f t="shared" si="28"/>
        <v>0</v>
      </c>
      <c r="G251" s="38">
        <f t="shared" si="28"/>
        <v>594.15</v>
      </c>
      <c r="H251" s="38">
        <f t="shared" si="28"/>
        <v>57.900000000000006</v>
      </c>
      <c r="I251" s="38">
        <f t="shared" si="28"/>
        <v>503.25</v>
      </c>
      <c r="J251" s="3">
        <f t="shared" si="28"/>
        <v>33</v>
      </c>
      <c r="K251" s="38">
        <f t="shared" si="28"/>
        <v>594.15</v>
      </c>
      <c r="L251" s="7">
        <f>SUM(L235:L250)</f>
        <v>1524125</v>
      </c>
      <c r="M251" s="47">
        <f>SUM(M235:M249)/10</f>
        <v>2880</v>
      </c>
      <c r="N251" s="69">
        <f>SUM(N235:N250)</f>
        <v>1524125</v>
      </c>
      <c r="O251" s="47">
        <f>SUM(O234:O250)/10</f>
        <v>2880</v>
      </c>
      <c r="P251" s="8" t="s">
        <v>70</v>
      </c>
      <c r="Q251" s="8">
        <f>SUM(Q234:Q249)/10</f>
        <v>17000</v>
      </c>
      <c r="R251" s="40">
        <f>SUM(R234:R249)</f>
        <v>664</v>
      </c>
      <c r="S251" s="63"/>
      <c r="T251" s="6"/>
    </row>
    <row r="253" spans="1:20" x14ac:dyDescent="0.3">
      <c r="A253" s="16" t="s">
        <v>46</v>
      </c>
      <c r="I253" s="270"/>
      <c r="N253" s="301"/>
      <c r="O253" s="419" t="str">
        <f>O210</f>
        <v>Selupu Rejang, 31 Desember 2023</v>
      </c>
      <c r="P253" s="419"/>
      <c r="Q253" s="419"/>
      <c r="R253" s="419"/>
      <c r="S253" s="419"/>
    </row>
    <row r="254" spans="1:20" x14ac:dyDescent="0.3">
      <c r="B254" s="16" t="s">
        <v>371</v>
      </c>
      <c r="I254" s="20"/>
      <c r="O254" s="419" t="s">
        <v>2</v>
      </c>
      <c r="P254" s="419"/>
      <c r="Q254" s="419"/>
      <c r="R254" s="419"/>
      <c r="S254" s="419"/>
    </row>
    <row r="255" spans="1:20" x14ac:dyDescent="0.3">
      <c r="A255" s="83"/>
      <c r="B255" s="383" t="s">
        <v>436</v>
      </c>
      <c r="C255" s="74"/>
      <c r="I255" s="20"/>
    </row>
    <row r="256" spans="1:20" x14ac:dyDescent="0.3">
      <c r="A256" s="21"/>
      <c r="B256" s="383" t="s">
        <v>437</v>
      </c>
      <c r="C256" s="74"/>
    </row>
    <row r="257" spans="1:20" x14ac:dyDescent="0.3">
      <c r="B257" s="413"/>
      <c r="C257" s="74"/>
      <c r="O257" s="428" t="str">
        <f>O214</f>
        <v>SINTA MARIANA, SP</v>
      </c>
      <c r="P257" s="428"/>
      <c r="Q257" s="428"/>
      <c r="R257" s="428"/>
      <c r="S257" s="428"/>
      <c r="T257" s="81"/>
    </row>
    <row r="258" spans="1:20" x14ac:dyDescent="0.3">
      <c r="B258" s="113"/>
      <c r="C258" s="74"/>
      <c r="O258" s="419" t="str">
        <f>O215</f>
        <v>-</v>
      </c>
      <c r="P258" s="419"/>
      <c r="Q258" s="419"/>
      <c r="R258" s="419"/>
      <c r="S258" s="419"/>
    </row>
    <row r="261" spans="1:20" x14ac:dyDescent="0.3">
      <c r="A261" s="16" t="s">
        <v>96</v>
      </c>
    </row>
    <row r="262" spans="1:20" x14ac:dyDescent="0.3">
      <c r="L262" s="17"/>
    </row>
    <row r="263" spans="1:20" ht="15" customHeight="1" x14ac:dyDescent="0.3">
      <c r="A263" s="441" t="s">
        <v>93</v>
      </c>
      <c r="B263" s="460"/>
      <c r="C263" s="460"/>
      <c r="D263" s="460"/>
      <c r="E263" s="460"/>
      <c r="F263" s="460"/>
      <c r="G263" s="460"/>
      <c r="H263" s="460"/>
      <c r="I263" s="460"/>
      <c r="J263" s="460"/>
      <c r="K263" s="460"/>
      <c r="L263" s="460"/>
      <c r="M263" s="460"/>
      <c r="N263" s="460"/>
      <c r="O263" s="460"/>
      <c r="P263" s="460"/>
      <c r="Q263" s="460"/>
      <c r="R263" s="460"/>
      <c r="S263" s="460"/>
      <c r="T263" s="447"/>
    </row>
    <row r="264" spans="1:20" ht="15" customHeight="1" x14ac:dyDescent="0.3">
      <c r="A264" s="444" t="s">
        <v>4</v>
      </c>
      <c r="B264" s="461"/>
      <c r="C264" s="461"/>
      <c r="D264" s="461"/>
      <c r="E264" s="461"/>
      <c r="F264" s="461"/>
      <c r="G264" s="461"/>
      <c r="H264" s="461"/>
      <c r="I264" s="461"/>
      <c r="J264" s="461"/>
      <c r="K264" s="461"/>
      <c r="L264" s="461"/>
      <c r="M264" s="461"/>
      <c r="N264" s="461"/>
      <c r="O264" s="461"/>
      <c r="P264" s="461"/>
      <c r="Q264" s="461"/>
      <c r="R264" s="461"/>
      <c r="S264" s="461"/>
      <c r="T264" s="445"/>
    </row>
    <row r="265" spans="1:20" ht="15" customHeight="1" x14ac:dyDescent="0.3">
      <c r="N265" s="112"/>
    </row>
    <row r="266" spans="1:20" ht="15" customHeight="1" x14ac:dyDescent="0.3">
      <c r="A266" s="19" t="s">
        <v>5</v>
      </c>
      <c r="B266" s="19"/>
      <c r="C266" s="19" t="s">
        <v>84</v>
      </c>
      <c r="D266" s="19"/>
      <c r="L266" s="20"/>
      <c r="N266" s="113"/>
      <c r="Q266" s="16" t="s">
        <v>42</v>
      </c>
      <c r="S266" s="16" t="str">
        <f>S221</f>
        <v>: 2023</v>
      </c>
    </row>
    <row r="267" spans="1:20" ht="15" customHeight="1" x14ac:dyDescent="0.3">
      <c r="A267" s="16" t="s">
        <v>9</v>
      </c>
      <c r="C267" s="16" t="str">
        <f>C222</f>
        <v>: SELUPU REJANG</v>
      </c>
      <c r="Q267" s="16" t="s">
        <v>43</v>
      </c>
      <c r="S267" s="16" t="s">
        <v>45</v>
      </c>
    </row>
    <row r="268" spans="1:20" ht="15" customHeight="1" x14ac:dyDescent="0.3">
      <c r="A268" s="16" t="s">
        <v>6</v>
      </c>
      <c r="C268" s="16" t="s">
        <v>99</v>
      </c>
      <c r="Q268" s="16" t="s">
        <v>44</v>
      </c>
      <c r="S268" s="16" t="str">
        <f>S223</f>
        <v>: IV ( Empat )</v>
      </c>
    </row>
    <row r="269" spans="1:20" ht="15" customHeight="1" x14ac:dyDescent="0.3">
      <c r="A269" s="16" t="s">
        <v>7</v>
      </c>
      <c r="C269" s="16" t="s">
        <v>41</v>
      </c>
    </row>
    <row r="271" spans="1:20" x14ac:dyDescent="0.3">
      <c r="A271" s="424" t="s">
        <v>8</v>
      </c>
      <c r="B271" s="424" t="s">
        <v>91</v>
      </c>
      <c r="C271" s="22" t="s">
        <v>10</v>
      </c>
      <c r="D271" s="433" t="s">
        <v>15</v>
      </c>
      <c r="E271" s="422"/>
      <c r="F271" s="422"/>
      <c r="G271" s="422"/>
      <c r="H271" s="422"/>
      <c r="I271" s="422"/>
      <c r="J271" s="422"/>
      <c r="K271" s="423"/>
      <c r="L271" s="431" t="s">
        <v>28</v>
      </c>
      <c r="M271" s="432"/>
      <c r="N271" s="431" t="s">
        <v>28</v>
      </c>
      <c r="O271" s="432"/>
      <c r="P271" s="23"/>
      <c r="Q271" s="387"/>
      <c r="R271" s="421" t="s">
        <v>35</v>
      </c>
      <c r="S271" s="427"/>
      <c r="T271" s="424" t="s">
        <v>39</v>
      </c>
    </row>
    <row r="272" spans="1:20" x14ac:dyDescent="0.3">
      <c r="A272" s="425"/>
      <c r="B272" s="425"/>
      <c r="C272" s="24" t="s">
        <v>11</v>
      </c>
      <c r="D272" s="421" t="s">
        <v>16</v>
      </c>
      <c r="E272" s="422"/>
      <c r="F272" s="422"/>
      <c r="G272" s="423"/>
      <c r="H272" s="433" t="s">
        <v>23</v>
      </c>
      <c r="I272" s="422"/>
      <c r="J272" s="422"/>
      <c r="K272" s="423"/>
      <c r="L272" s="434" t="s">
        <v>29</v>
      </c>
      <c r="M272" s="435"/>
      <c r="N272" s="434" t="s">
        <v>29</v>
      </c>
      <c r="O272" s="435"/>
      <c r="P272" s="25"/>
      <c r="Q272" s="26" t="s">
        <v>416</v>
      </c>
      <c r="R272" s="429" t="s">
        <v>36</v>
      </c>
      <c r="S272" s="430"/>
      <c r="T272" s="425"/>
    </row>
    <row r="273" spans="1:20" x14ac:dyDescent="0.3">
      <c r="A273" s="425"/>
      <c r="B273" s="425"/>
      <c r="C273" s="26" t="s">
        <v>12</v>
      </c>
      <c r="D273" s="23"/>
      <c r="E273" s="27"/>
      <c r="F273" s="23"/>
      <c r="G273" s="23"/>
      <c r="H273" s="23"/>
      <c r="I273" s="23"/>
      <c r="J273" s="23"/>
      <c r="K273" s="23"/>
      <c r="L273" s="421" t="s">
        <v>30</v>
      </c>
      <c r="M273" s="427"/>
      <c r="N273" s="421" t="s">
        <v>30</v>
      </c>
      <c r="O273" s="427"/>
      <c r="P273" s="24" t="s">
        <v>34</v>
      </c>
      <c r="Q273" s="24" t="s">
        <v>417</v>
      </c>
      <c r="R273" s="22"/>
      <c r="S273" s="22"/>
      <c r="T273" s="425"/>
    </row>
    <row r="274" spans="1:20" x14ac:dyDescent="0.3">
      <c r="A274" s="425"/>
      <c r="B274" s="425"/>
      <c r="C274" s="26" t="s">
        <v>13</v>
      </c>
      <c r="D274" s="24" t="s">
        <v>17</v>
      </c>
      <c r="E274" s="28" t="s">
        <v>17</v>
      </c>
      <c r="F274" s="24" t="s">
        <v>20</v>
      </c>
      <c r="G274" s="24" t="s">
        <v>22</v>
      </c>
      <c r="H274" s="24" t="s">
        <v>24</v>
      </c>
      <c r="I274" s="24" t="s">
        <v>25</v>
      </c>
      <c r="J274" s="24" t="s">
        <v>26</v>
      </c>
      <c r="K274" s="24" t="s">
        <v>22</v>
      </c>
      <c r="L274" s="429" t="s">
        <v>14</v>
      </c>
      <c r="M274" s="430"/>
      <c r="N274" s="429" t="s">
        <v>33</v>
      </c>
      <c r="O274" s="430"/>
      <c r="P274" s="24" t="s">
        <v>28</v>
      </c>
      <c r="Q274" s="24" t="s">
        <v>418</v>
      </c>
      <c r="R274" s="24" t="s">
        <v>37</v>
      </c>
      <c r="S274" s="24" t="s">
        <v>38</v>
      </c>
      <c r="T274" s="425"/>
    </row>
    <row r="275" spans="1:20" x14ac:dyDescent="0.3">
      <c r="A275" s="425"/>
      <c r="B275" s="425"/>
      <c r="C275" s="26" t="s">
        <v>14</v>
      </c>
      <c r="D275" s="24" t="s">
        <v>18</v>
      </c>
      <c r="E275" s="28" t="s">
        <v>19</v>
      </c>
      <c r="F275" s="24" t="s">
        <v>21</v>
      </c>
      <c r="G275" s="24"/>
      <c r="H275" s="24"/>
      <c r="I275" s="24"/>
      <c r="J275" s="24" t="s">
        <v>27</v>
      </c>
      <c r="K275" s="24"/>
      <c r="L275" s="22" t="s">
        <v>22</v>
      </c>
      <c r="M275" s="22" t="s">
        <v>31</v>
      </c>
      <c r="N275" s="114" t="s">
        <v>22</v>
      </c>
      <c r="O275" s="22" t="s">
        <v>31</v>
      </c>
      <c r="P275" s="25"/>
      <c r="Q275" s="25"/>
      <c r="R275" s="25"/>
      <c r="S275" s="25"/>
      <c r="T275" s="425"/>
    </row>
    <row r="276" spans="1:20" x14ac:dyDescent="0.3">
      <c r="A276" s="426"/>
      <c r="B276" s="426"/>
      <c r="C276" s="29"/>
      <c r="D276" s="30"/>
      <c r="E276" s="31"/>
      <c r="F276" s="30"/>
      <c r="G276" s="30"/>
      <c r="H276" s="30"/>
      <c r="I276" s="30"/>
      <c r="J276" s="30"/>
      <c r="K276" s="30"/>
      <c r="L276" s="32" t="s">
        <v>29</v>
      </c>
      <c r="M276" s="33" t="s">
        <v>32</v>
      </c>
      <c r="N276" s="115" t="s">
        <v>29</v>
      </c>
      <c r="O276" s="33" t="s">
        <v>32</v>
      </c>
      <c r="P276" s="30"/>
      <c r="Q276" s="30"/>
      <c r="R276" s="30"/>
      <c r="S276" s="30"/>
      <c r="T276" s="426"/>
    </row>
    <row r="277" spans="1:20" x14ac:dyDescent="0.3">
      <c r="A277" s="8">
        <v>1</v>
      </c>
      <c r="B277" s="8">
        <v>2</v>
      </c>
      <c r="C277" s="8">
        <v>3</v>
      </c>
      <c r="D277" s="8">
        <v>4</v>
      </c>
      <c r="E277" s="8">
        <v>5</v>
      </c>
      <c r="F277" s="8">
        <v>6</v>
      </c>
      <c r="G277" s="8" t="s">
        <v>0</v>
      </c>
      <c r="H277" s="8">
        <v>8</v>
      </c>
      <c r="I277" s="8">
        <v>9</v>
      </c>
      <c r="J277" s="8">
        <v>10</v>
      </c>
      <c r="K277" s="8" t="s">
        <v>1</v>
      </c>
      <c r="L277" s="8">
        <v>12</v>
      </c>
      <c r="M277" s="8">
        <v>13</v>
      </c>
      <c r="N277" s="72">
        <v>14</v>
      </c>
      <c r="O277" s="8">
        <v>15</v>
      </c>
      <c r="P277" s="8">
        <v>16</v>
      </c>
      <c r="Q277" s="8"/>
      <c r="R277" s="8">
        <v>17</v>
      </c>
      <c r="S277" s="8">
        <v>18</v>
      </c>
      <c r="T277" s="8">
        <v>19</v>
      </c>
    </row>
    <row r="278" spans="1:20" ht="20.100000000000001" customHeight="1" x14ac:dyDescent="0.3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6"/>
      <c r="O278" s="7"/>
      <c r="P278" s="6"/>
      <c r="Q278" s="6"/>
      <c r="R278" s="6"/>
      <c r="S278" s="6"/>
      <c r="T278" s="6"/>
    </row>
    <row r="279" spans="1:20" s="129" customFormat="1" x14ac:dyDescent="0.3">
      <c r="A279" s="119">
        <v>1</v>
      </c>
      <c r="B279" s="120" t="s">
        <v>291</v>
      </c>
      <c r="C279" s="121">
        <v>0</v>
      </c>
      <c r="D279" s="122">
        <v>0</v>
      </c>
      <c r="E279" s="122">
        <v>0</v>
      </c>
      <c r="F279" s="122">
        <v>0</v>
      </c>
      <c r="G279" s="123">
        <f>C279+E279-F279</f>
        <v>0</v>
      </c>
      <c r="H279" s="123">
        <v>0</v>
      </c>
      <c r="I279" s="124">
        <v>0</v>
      </c>
      <c r="J279" s="125">
        <v>0</v>
      </c>
      <c r="K279" s="123">
        <f>G279</f>
        <v>0</v>
      </c>
      <c r="L279" s="121">
        <v>0</v>
      </c>
      <c r="M279" s="122">
        <v>0</v>
      </c>
      <c r="N279" s="126">
        <v>0</v>
      </c>
      <c r="O279" s="122">
        <v>0</v>
      </c>
      <c r="P279" s="127"/>
      <c r="Q279" s="127"/>
      <c r="R279" s="128"/>
      <c r="S279" s="127"/>
      <c r="T279" s="127"/>
    </row>
    <row r="280" spans="1:20" s="129" customFormat="1" x14ac:dyDescent="0.3">
      <c r="A280" s="119">
        <v>2</v>
      </c>
      <c r="B280" s="120" t="s">
        <v>175</v>
      </c>
      <c r="C280" s="121">
        <v>0</v>
      </c>
      <c r="D280" s="122">
        <v>0</v>
      </c>
      <c r="E280" s="122">
        <v>0</v>
      </c>
      <c r="F280" s="122">
        <v>0</v>
      </c>
      <c r="G280" s="123">
        <f>C280+E280-F280</f>
        <v>0</v>
      </c>
      <c r="H280" s="123">
        <v>0</v>
      </c>
      <c r="I280" s="123">
        <v>0</v>
      </c>
      <c r="J280" s="130">
        <v>0</v>
      </c>
      <c r="K280" s="123">
        <f t="shared" ref="K280:K291" si="29">G280</f>
        <v>0</v>
      </c>
      <c r="L280" s="121">
        <v>0</v>
      </c>
      <c r="M280" s="122">
        <v>0</v>
      </c>
      <c r="N280" s="126">
        <v>0</v>
      </c>
      <c r="O280" s="122">
        <v>0</v>
      </c>
      <c r="P280" s="127"/>
      <c r="Q280" s="127"/>
      <c r="R280" s="128"/>
      <c r="S280" s="127"/>
      <c r="T280" s="127"/>
    </row>
    <row r="281" spans="1:20" s="129" customFormat="1" x14ac:dyDescent="0.3">
      <c r="A281" s="119">
        <v>3</v>
      </c>
      <c r="B281" s="120" t="s">
        <v>176</v>
      </c>
      <c r="C281" s="121">
        <v>0</v>
      </c>
      <c r="D281" s="122">
        <v>0</v>
      </c>
      <c r="E281" s="122">
        <v>0</v>
      </c>
      <c r="F281" s="122">
        <v>0</v>
      </c>
      <c r="G281" s="123">
        <f t="shared" ref="G281:G291" si="30">C281+E281-F281</f>
        <v>0</v>
      </c>
      <c r="H281" s="123">
        <v>0</v>
      </c>
      <c r="I281" s="124">
        <v>0</v>
      </c>
      <c r="J281" s="125">
        <v>0</v>
      </c>
      <c r="K281" s="123">
        <f t="shared" si="29"/>
        <v>0</v>
      </c>
      <c r="L281" s="121">
        <v>0</v>
      </c>
      <c r="M281" s="122">
        <v>0</v>
      </c>
      <c r="N281" s="126">
        <v>0</v>
      </c>
      <c r="O281" s="122">
        <v>0</v>
      </c>
      <c r="P281" s="127"/>
      <c r="Q281" s="127"/>
      <c r="R281" s="128"/>
      <c r="S281" s="127"/>
      <c r="T281" s="127"/>
    </row>
    <row r="282" spans="1:20" s="129" customFormat="1" x14ac:dyDescent="0.3">
      <c r="A282" s="119">
        <v>4</v>
      </c>
      <c r="B282" s="120" t="s">
        <v>177</v>
      </c>
      <c r="C282" s="131">
        <v>0</v>
      </c>
      <c r="D282" s="122">
        <v>0</v>
      </c>
      <c r="E282" s="122">
        <v>0</v>
      </c>
      <c r="F282" s="122">
        <v>0</v>
      </c>
      <c r="G282" s="123">
        <f t="shared" si="30"/>
        <v>0</v>
      </c>
      <c r="H282" s="123">
        <v>0</v>
      </c>
      <c r="I282" s="124">
        <v>0</v>
      </c>
      <c r="J282" s="125">
        <v>0</v>
      </c>
      <c r="K282" s="123">
        <f t="shared" si="29"/>
        <v>0</v>
      </c>
      <c r="L282" s="121">
        <v>0</v>
      </c>
      <c r="M282" s="122">
        <v>0</v>
      </c>
      <c r="N282" s="126">
        <v>0</v>
      </c>
      <c r="O282" s="122">
        <v>0</v>
      </c>
      <c r="P282" s="127"/>
      <c r="Q282" s="127"/>
      <c r="R282" s="128"/>
      <c r="S282" s="127"/>
      <c r="T282" s="127"/>
    </row>
    <row r="283" spans="1:20" x14ac:dyDescent="0.3">
      <c r="A283" s="8">
        <v>5</v>
      </c>
      <c r="B283" s="67" t="s">
        <v>178</v>
      </c>
      <c r="C283" s="104">
        <v>0</v>
      </c>
      <c r="D283" s="3">
        <v>0</v>
      </c>
      <c r="E283" s="3">
        <v>0</v>
      </c>
      <c r="F283" s="3">
        <v>0</v>
      </c>
      <c r="G283" s="84">
        <f t="shared" si="30"/>
        <v>0</v>
      </c>
      <c r="H283" s="55">
        <v>0</v>
      </c>
      <c r="I283" s="55">
        <v>0</v>
      </c>
      <c r="J283" s="85">
        <v>0</v>
      </c>
      <c r="K283" s="84">
        <f t="shared" si="29"/>
        <v>0</v>
      </c>
      <c r="L283" s="56">
        <v>0</v>
      </c>
      <c r="M283" s="3">
        <v>0</v>
      </c>
      <c r="N283" s="68">
        <v>0</v>
      </c>
      <c r="O283" s="3">
        <v>0</v>
      </c>
      <c r="P283" s="6"/>
      <c r="Q283" s="6"/>
      <c r="R283" s="5"/>
      <c r="S283" s="6"/>
      <c r="T283" s="6"/>
    </row>
    <row r="284" spans="1:20" x14ac:dyDescent="0.3">
      <c r="A284" s="8">
        <v>6</v>
      </c>
      <c r="B284" s="67" t="s">
        <v>179</v>
      </c>
      <c r="C284" s="56">
        <v>0</v>
      </c>
      <c r="D284" s="3">
        <v>0</v>
      </c>
      <c r="E284" s="3">
        <v>0</v>
      </c>
      <c r="F284" s="3">
        <v>0</v>
      </c>
      <c r="G284" s="55">
        <f t="shared" si="30"/>
        <v>0</v>
      </c>
      <c r="H284" s="55">
        <v>0</v>
      </c>
      <c r="I284" s="55">
        <v>0</v>
      </c>
      <c r="J284" s="109">
        <v>0</v>
      </c>
      <c r="K284" s="55">
        <f t="shared" si="29"/>
        <v>0</v>
      </c>
      <c r="L284" s="56">
        <v>0</v>
      </c>
      <c r="M284" s="3">
        <v>0</v>
      </c>
      <c r="N284" s="68">
        <v>0</v>
      </c>
      <c r="O284" s="3">
        <v>0</v>
      </c>
      <c r="P284" s="6"/>
      <c r="Q284" s="6"/>
      <c r="R284" s="5"/>
      <c r="S284" s="6"/>
      <c r="T284" s="6"/>
    </row>
    <row r="285" spans="1:20" x14ac:dyDescent="0.3">
      <c r="A285" s="8">
        <v>7</v>
      </c>
      <c r="B285" s="67" t="s">
        <v>180</v>
      </c>
      <c r="C285" s="56">
        <v>0</v>
      </c>
      <c r="D285" s="3">
        <v>0</v>
      </c>
      <c r="E285" s="3">
        <v>0</v>
      </c>
      <c r="F285" s="3">
        <v>0</v>
      </c>
      <c r="G285" s="55">
        <f t="shared" si="30"/>
        <v>0</v>
      </c>
      <c r="H285" s="55">
        <v>0</v>
      </c>
      <c r="I285" s="56">
        <v>0</v>
      </c>
      <c r="J285" s="85">
        <v>0</v>
      </c>
      <c r="K285" s="55">
        <f t="shared" si="29"/>
        <v>0</v>
      </c>
      <c r="L285" s="56">
        <v>0</v>
      </c>
      <c r="M285" s="3">
        <v>0</v>
      </c>
      <c r="N285" s="68">
        <v>0</v>
      </c>
      <c r="O285" s="3">
        <v>0</v>
      </c>
      <c r="P285" s="6"/>
      <c r="Q285" s="6"/>
      <c r="R285" s="5"/>
      <c r="S285" s="6"/>
      <c r="T285" s="6"/>
    </row>
    <row r="286" spans="1:20" x14ac:dyDescent="0.3">
      <c r="A286" s="8">
        <v>8</v>
      </c>
      <c r="B286" s="67" t="s">
        <v>181</v>
      </c>
      <c r="C286" s="56">
        <v>0</v>
      </c>
      <c r="D286" s="3">
        <v>0</v>
      </c>
      <c r="E286" s="3">
        <v>0</v>
      </c>
      <c r="F286" s="3">
        <v>0</v>
      </c>
      <c r="G286" s="55">
        <f t="shared" si="30"/>
        <v>0</v>
      </c>
      <c r="H286" s="84">
        <v>0</v>
      </c>
      <c r="I286" s="55">
        <v>0</v>
      </c>
      <c r="J286" s="85">
        <v>0</v>
      </c>
      <c r="K286" s="55">
        <f t="shared" si="29"/>
        <v>0</v>
      </c>
      <c r="L286" s="56">
        <v>0</v>
      </c>
      <c r="M286" s="3">
        <v>0</v>
      </c>
      <c r="N286" s="68">
        <v>0</v>
      </c>
      <c r="O286" s="3">
        <v>0</v>
      </c>
      <c r="P286" s="6"/>
      <c r="Q286" s="6"/>
      <c r="R286" s="5"/>
      <c r="S286" s="6"/>
      <c r="T286" s="6"/>
    </row>
    <row r="287" spans="1:20" x14ac:dyDescent="0.3">
      <c r="A287" s="8">
        <v>9</v>
      </c>
      <c r="B287" s="67" t="s">
        <v>182</v>
      </c>
      <c r="C287" s="56">
        <v>0</v>
      </c>
      <c r="D287" s="3">
        <v>0</v>
      </c>
      <c r="E287" s="3">
        <v>0</v>
      </c>
      <c r="F287" s="3">
        <v>0</v>
      </c>
      <c r="G287" s="55">
        <f t="shared" si="30"/>
        <v>0</v>
      </c>
      <c r="H287" s="55">
        <v>0</v>
      </c>
      <c r="I287" s="84">
        <v>0</v>
      </c>
      <c r="J287" s="85">
        <v>0</v>
      </c>
      <c r="K287" s="55">
        <f t="shared" si="29"/>
        <v>0</v>
      </c>
      <c r="L287" s="56">
        <v>0</v>
      </c>
      <c r="M287" s="3">
        <v>0</v>
      </c>
      <c r="N287" s="68">
        <v>0</v>
      </c>
      <c r="O287" s="3">
        <v>0</v>
      </c>
      <c r="P287" s="6"/>
      <c r="Q287" s="6"/>
      <c r="R287" s="5"/>
      <c r="S287" s="6"/>
      <c r="T287" s="6"/>
    </row>
    <row r="288" spans="1:20" x14ac:dyDescent="0.3">
      <c r="A288" s="8">
        <v>10</v>
      </c>
      <c r="B288" s="67" t="s">
        <v>183</v>
      </c>
      <c r="C288" s="56">
        <v>0</v>
      </c>
      <c r="D288" s="3">
        <v>0</v>
      </c>
      <c r="E288" s="3">
        <v>0</v>
      </c>
      <c r="F288" s="3">
        <v>0</v>
      </c>
      <c r="G288" s="55">
        <f t="shared" si="30"/>
        <v>0</v>
      </c>
      <c r="H288" s="55">
        <v>0</v>
      </c>
      <c r="I288" s="55">
        <v>0</v>
      </c>
      <c r="J288" s="85"/>
      <c r="K288" s="55">
        <f t="shared" si="29"/>
        <v>0</v>
      </c>
      <c r="L288" s="56">
        <v>0</v>
      </c>
      <c r="M288" s="3">
        <v>0</v>
      </c>
      <c r="N288" s="68">
        <v>0</v>
      </c>
      <c r="O288" s="3">
        <v>0</v>
      </c>
      <c r="P288" s="6"/>
      <c r="Q288" s="6"/>
      <c r="R288" s="5"/>
      <c r="S288" s="6"/>
      <c r="T288" s="6"/>
    </row>
    <row r="289" spans="1:20" x14ac:dyDescent="0.3">
      <c r="A289" s="8">
        <v>11</v>
      </c>
      <c r="B289" s="67" t="s">
        <v>89</v>
      </c>
      <c r="C289" s="56">
        <v>0</v>
      </c>
      <c r="D289" s="3">
        <v>0</v>
      </c>
      <c r="E289" s="3">
        <v>0</v>
      </c>
      <c r="F289" s="3">
        <v>0</v>
      </c>
      <c r="G289" s="55">
        <f t="shared" si="30"/>
        <v>0</v>
      </c>
      <c r="H289" s="55">
        <v>0</v>
      </c>
      <c r="I289" s="55">
        <v>0</v>
      </c>
      <c r="J289" s="85">
        <v>0</v>
      </c>
      <c r="K289" s="55">
        <f t="shared" si="29"/>
        <v>0</v>
      </c>
      <c r="L289" s="56">
        <v>0</v>
      </c>
      <c r="M289" s="3">
        <v>0</v>
      </c>
      <c r="N289" s="68">
        <v>0</v>
      </c>
      <c r="O289" s="3">
        <v>0</v>
      </c>
      <c r="P289" s="6"/>
      <c r="Q289" s="6"/>
      <c r="R289" s="5"/>
      <c r="S289" s="6"/>
      <c r="T289" s="6"/>
    </row>
    <row r="290" spans="1:20" x14ac:dyDescent="0.3">
      <c r="A290" s="8">
        <v>12</v>
      </c>
      <c r="B290" s="67" t="s">
        <v>184</v>
      </c>
      <c r="C290" s="56">
        <v>0</v>
      </c>
      <c r="D290" s="3">
        <v>0</v>
      </c>
      <c r="E290" s="3">
        <v>0</v>
      </c>
      <c r="F290" s="3">
        <v>0</v>
      </c>
      <c r="G290" s="55">
        <f t="shared" si="30"/>
        <v>0</v>
      </c>
      <c r="H290" s="55">
        <v>0</v>
      </c>
      <c r="I290" s="84">
        <v>0</v>
      </c>
      <c r="J290" s="85">
        <v>0</v>
      </c>
      <c r="K290" s="55">
        <f t="shared" si="29"/>
        <v>0</v>
      </c>
      <c r="L290" s="56">
        <v>0</v>
      </c>
      <c r="M290" s="3">
        <v>0</v>
      </c>
      <c r="N290" s="68">
        <v>0</v>
      </c>
      <c r="O290" s="3">
        <v>0</v>
      </c>
      <c r="P290" s="6"/>
      <c r="Q290" s="6"/>
      <c r="R290" s="5"/>
      <c r="S290" s="6"/>
      <c r="T290" s="6"/>
    </row>
    <row r="291" spans="1:20" x14ac:dyDescent="0.3">
      <c r="A291" s="8">
        <v>13</v>
      </c>
      <c r="B291" s="67" t="s">
        <v>185</v>
      </c>
      <c r="C291" s="56">
        <v>0</v>
      </c>
      <c r="D291" s="3">
        <v>0</v>
      </c>
      <c r="E291" s="3">
        <v>0</v>
      </c>
      <c r="F291" s="3">
        <v>0</v>
      </c>
      <c r="G291" s="55">
        <f t="shared" si="30"/>
        <v>0</v>
      </c>
      <c r="H291" s="55">
        <v>0</v>
      </c>
      <c r="I291" s="55">
        <v>0</v>
      </c>
      <c r="J291" s="109">
        <v>0</v>
      </c>
      <c r="K291" s="55">
        <f t="shared" si="29"/>
        <v>0</v>
      </c>
      <c r="L291" s="56">
        <v>0</v>
      </c>
      <c r="M291" s="3">
        <v>0</v>
      </c>
      <c r="N291" s="68">
        <v>0</v>
      </c>
      <c r="O291" s="3">
        <v>0</v>
      </c>
      <c r="P291" s="6"/>
      <c r="Q291" s="6"/>
      <c r="R291" s="5"/>
      <c r="S291" s="6"/>
      <c r="T291" s="6"/>
    </row>
    <row r="292" spans="1:20" x14ac:dyDescent="0.3">
      <c r="A292" s="8">
        <v>14</v>
      </c>
      <c r="B292" s="67" t="s">
        <v>186</v>
      </c>
      <c r="C292" s="56">
        <v>0</v>
      </c>
      <c r="D292" s="56">
        <v>0</v>
      </c>
      <c r="E292" s="56">
        <v>0</v>
      </c>
      <c r="F292" s="56">
        <v>0</v>
      </c>
      <c r="G292" s="56">
        <v>0</v>
      </c>
      <c r="H292" s="56">
        <v>0</v>
      </c>
      <c r="I292" s="56">
        <v>0</v>
      </c>
      <c r="J292" s="56">
        <v>0</v>
      </c>
      <c r="K292" s="56">
        <v>0</v>
      </c>
      <c r="L292" s="56">
        <v>0</v>
      </c>
      <c r="M292" s="56">
        <v>0</v>
      </c>
      <c r="N292" s="56">
        <v>0</v>
      </c>
      <c r="O292" s="56">
        <v>0</v>
      </c>
      <c r="P292" s="6"/>
      <c r="Q292" s="6"/>
      <c r="R292" s="5"/>
      <c r="S292" s="6"/>
      <c r="T292" s="6"/>
    </row>
    <row r="293" spans="1:20" x14ac:dyDescent="0.3">
      <c r="A293" s="8">
        <v>15</v>
      </c>
      <c r="B293" s="67" t="s">
        <v>216</v>
      </c>
      <c r="C293" s="56">
        <v>0</v>
      </c>
      <c r="D293" s="56">
        <v>0</v>
      </c>
      <c r="E293" s="56">
        <v>0</v>
      </c>
      <c r="F293" s="56">
        <v>0</v>
      </c>
      <c r="G293" s="56">
        <v>0</v>
      </c>
      <c r="H293" s="56">
        <v>0</v>
      </c>
      <c r="I293" s="56">
        <v>0</v>
      </c>
      <c r="J293" s="56">
        <v>0</v>
      </c>
      <c r="K293" s="56">
        <v>0</v>
      </c>
      <c r="L293" s="56">
        <v>0</v>
      </c>
      <c r="M293" s="56">
        <v>0</v>
      </c>
      <c r="N293" s="56">
        <v>0</v>
      </c>
      <c r="O293" s="56">
        <v>0</v>
      </c>
      <c r="P293" s="6"/>
      <c r="Q293" s="6"/>
      <c r="R293" s="5"/>
      <c r="S293" s="6"/>
      <c r="T293" s="6"/>
    </row>
    <row r="294" spans="1:20" x14ac:dyDescent="0.3">
      <c r="A294" s="8">
        <v>16</v>
      </c>
      <c r="B294" s="67" t="s">
        <v>297</v>
      </c>
      <c r="C294" s="56">
        <v>0</v>
      </c>
      <c r="D294" s="56">
        <v>0</v>
      </c>
      <c r="E294" s="56">
        <v>0</v>
      </c>
      <c r="F294" s="56">
        <v>0</v>
      </c>
      <c r="G294" s="56">
        <v>0</v>
      </c>
      <c r="H294" s="56">
        <v>0</v>
      </c>
      <c r="I294" s="56">
        <v>0</v>
      </c>
      <c r="J294" s="56">
        <v>0</v>
      </c>
      <c r="K294" s="56">
        <v>0</v>
      </c>
      <c r="L294" s="56">
        <v>0</v>
      </c>
      <c r="M294" s="56">
        <v>0</v>
      </c>
      <c r="N294" s="56">
        <v>0</v>
      </c>
      <c r="O294" s="56">
        <v>0</v>
      </c>
      <c r="P294" s="6"/>
      <c r="Q294" s="6"/>
      <c r="R294" s="5"/>
      <c r="S294" s="6"/>
      <c r="T294" s="6"/>
    </row>
    <row r="295" spans="1:20" x14ac:dyDescent="0.3">
      <c r="A295" s="6"/>
      <c r="B295" s="6"/>
      <c r="C295" s="56"/>
      <c r="D295" s="3"/>
      <c r="E295" s="3"/>
      <c r="F295" s="3"/>
      <c r="G295" s="55"/>
      <c r="H295" s="55"/>
      <c r="I295" s="84"/>
      <c r="J295" s="85"/>
      <c r="K295" s="55"/>
      <c r="L295" s="6"/>
      <c r="M295" s="6"/>
      <c r="N295" s="66"/>
      <c r="O295" s="6"/>
      <c r="P295" s="6"/>
      <c r="Q295" s="6"/>
      <c r="R295" s="6"/>
      <c r="S295" s="6"/>
      <c r="T295" s="6"/>
    </row>
    <row r="296" spans="1:20" x14ac:dyDescent="0.3">
      <c r="A296" s="6"/>
      <c r="B296" s="41" t="s">
        <v>3</v>
      </c>
      <c r="C296" s="13">
        <f>SUM(C279:C295)</f>
        <v>0</v>
      </c>
      <c r="D296" s="13">
        <f t="shared" ref="D296:K296" si="31">SUM(D279:D292)</f>
        <v>0</v>
      </c>
      <c r="E296" s="13">
        <f t="shared" si="31"/>
        <v>0</v>
      </c>
      <c r="F296" s="13">
        <f t="shared" si="31"/>
        <v>0</v>
      </c>
      <c r="G296" s="13">
        <f t="shared" si="31"/>
        <v>0</v>
      </c>
      <c r="H296" s="13">
        <f t="shared" si="31"/>
        <v>0</v>
      </c>
      <c r="I296" s="13">
        <f t="shared" si="31"/>
        <v>0</v>
      </c>
      <c r="J296" s="13">
        <f t="shared" si="31"/>
        <v>0</v>
      </c>
      <c r="K296" s="13">
        <f t="shared" si="31"/>
        <v>0</v>
      </c>
      <c r="L296" s="56">
        <v>0</v>
      </c>
      <c r="M296" s="3">
        <v>0</v>
      </c>
      <c r="N296" s="68">
        <v>0</v>
      </c>
      <c r="O296" s="3">
        <v>0</v>
      </c>
      <c r="P296" s="6"/>
      <c r="Q296" s="6"/>
      <c r="R296" s="6"/>
      <c r="S296" s="63"/>
      <c r="T296" s="6"/>
    </row>
    <row r="298" spans="1:20" x14ac:dyDescent="0.3">
      <c r="A298" s="16" t="s">
        <v>46</v>
      </c>
      <c r="O298" s="419" t="str">
        <f>O253</f>
        <v>Selupu Rejang, 31 Desember 2023</v>
      </c>
      <c r="P298" s="419"/>
      <c r="Q298" s="419"/>
      <c r="R298" s="419"/>
      <c r="S298" s="419"/>
    </row>
    <row r="299" spans="1:20" x14ac:dyDescent="0.3">
      <c r="O299" s="419" t="s">
        <v>2</v>
      </c>
      <c r="P299" s="419"/>
      <c r="Q299" s="419"/>
      <c r="R299" s="419"/>
      <c r="S299" s="419"/>
    </row>
    <row r="300" spans="1:20" ht="12" customHeight="1" x14ac:dyDescent="0.3"/>
    <row r="302" spans="1:20" x14ac:dyDescent="0.3">
      <c r="O302" s="428" t="str">
        <f>O257</f>
        <v>SINTA MARIANA, SP</v>
      </c>
      <c r="P302" s="428"/>
      <c r="Q302" s="428"/>
      <c r="R302" s="428"/>
      <c r="S302" s="428"/>
      <c r="T302" s="81"/>
    </row>
    <row r="303" spans="1:20" x14ac:dyDescent="0.3">
      <c r="O303" s="419" t="str">
        <f>O258</f>
        <v>-</v>
      </c>
      <c r="P303" s="419"/>
      <c r="Q303" s="419"/>
      <c r="R303" s="419"/>
      <c r="S303" s="419"/>
    </row>
    <row r="304" spans="1:20" x14ac:dyDescent="0.3">
      <c r="O304" s="70"/>
      <c r="P304" s="70"/>
      <c r="Q304" s="70"/>
      <c r="R304" s="70"/>
      <c r="S304" s="70"/>
      <c r="T304" s="70"/>
    </row>
    <row r="305" spans="1:20" x14ac:dyDescent="0.3">
      <c r="O305" s="70"/>
      <c r="P305" s="70"/>
      <c r="Q305" s="70"/>
      <c r="R305" s="70"/>
      <c r="S305" s="70"/>
      <c r="T305" s="70"/>
    </row>
    <row r="306" spans="1:20" x14ac:dyDescent="0.3">
      <c r="A306" s="16" t="s">
        <v>96</v>
      </c>
    </row>
    <row r="307" spans="1:20" x14ac:dyDescent="0.3">
      <c r="L307" s="17"/>
    </row>
    <row r="308" spans="1:20" x14ac:dyDescent="0.3">
      <c r="A308" s="441" t="s">
        <v>93</v>
      </c>
      <c r="B308" s="460"/>
      <c r="C308" s="460"/>
      <c r="D308" s="460"/>
      <c r="E308" s="460"/>
      <c r="F308" s="460"/>
      <c r="G308" s="460"/>
      <c r="H308" s="460"/>
      <c r="I308" s="460"/>
      <c r="J308" s="460"/>
      <c r="K308" s="460"/>
      <c r="L308" s="460"/>
      <c r="M308" s="460"/>
      <c r="N308" s="460"/>
      <c r="O308" s="460"/>
      <c r="P308" s="460"/>
      <c r="Q308" s="460"/>
      <c r="R308" s="460"/>
      <c r="S308" s="460"/>
      <c r="T308" s="447"/>
    </row>
    <row r="309" spans="1:20" x14ac:dyDescent="0.3">
      <c r="A309" s="444" t="s">
        <v>4</v>
      </c>
      <c r="B309" s="461"/>
      <c r="C309" s="461"/>
      <c r="D309" s="461"/>
      <c r="E309" s="461"/>
      <c r="F309" s="461"/>
      <c r="G309" s="461"/>
      <c r="H309" s="461"/>
      <c r="I309" s="461"/>
      <c r="J309" s="461"/>
      <c r="K309" s="461"/>
      <c r="L309" s="461"/>
      <c r="M309" s="461"/>
      <c r="N309" s="461"/>
      <c r="O309" s="461"/>
      <c r="P309" s="461"/>
      <c r="Q309" s="461"/>
      <c r="R309" s="461"/>
      <c r="S309" s="461"/>
      <c r="T309" s="445"/>
    </row>
    <row r="310" spans="1:20" ht="15" customHeight="1" x14ac:dyDescent="0.3">
      <c r="N310" s="112"/>
    </row>
    <row r="311" spans="1:20" ht="15" customHeight="1" x14ac:dyDescent="0.3">
      <c r="A311" s="19" t="s">
        <v>5</v>
      </c>
      <c r="B311" s="19"/>
      <c r="C311" s="19" t="s">
        <v>87</v>
      </c>
      <c r="D311" s="19"/>
      <c r="L311" s="20"/>
      <c r="N311" s="113"/>
      <c r="Q311" s="16" t="s">
        <v>42</v>
      </c>
      <c r="S311" s="16" t="str">
        <f>S266</f>
        <v>: 2023</v>
      </c>
    </row>
    <row r="312" spans="1:20" ht="15" customHeight="1" x14ac:dyDescent="0.3">
      <c r="A312" s="16" t="s">
        <v>9</v>
      </c>
      <c r="C312" s="16" t="str">
        <f>C267</f>
        <v>: SELUPU REJANG</v>
      </c>
      <c r="Q312" s="16" t="s">
        <v>43</v>
      </c>
      <c r="S312" s="16" t="s">
        <v>45</v>
      </c>
    </row>
    <row r="313" spans="1:20" ht="15" customHeight="1" x14ac:dyDescent="0.3">
      <c r="A313" s="16" t="s">
        <v>6</v>
      </c>
      <c r="C313" s="16" t="s">
        <v>99</v>
      </c>
      <c r="Q313" s="16" t="s">
        <v>44</v>
      </c>
      <c r="S313" s="16" t="str">
        <f>S268</f>
        <v>: IV ( Empat )</v>
      </c>
    </row>
    <row r="314" spans="1:20" ht="15" customHeight="1" x14ac:dyDescent="0.3">
      <c r="A314" s="16" t="s">
        <v>7</v>
      </c>
      <c r="C314" s="16" t="s">
        <v>41</v>
      </c>
    </row>
    <row r="316" spans="1:20" x14ac:dyDescent="0.3">
      <c r="A316" s="424" t="s">
        <v>8</v>
      </c>
      <c r="B316" s="424" t="s">
        <v>91</v>
      </c>
      <c r="C316" s="22" t="s">
        <v>10</v>
      </c>
      <c r="D316" s="433" t="s">
        <v>15</v>
      </c>
      <c r="E316" s="422"/>
      <c r="F316" s="422"/>
      <c r="G316" s="422"/>
      <c r="H316" s="422"/>
      <c r="I316" s="422"/>
      <c r="J316" s="422"/>
      <c r="K316" s="423"/>
      <c r="L316" s="431" t="s">
        <v>28</v>
      </c>
      <c r="M316" s="432"/>
      <c r="N316" s="431" t="s">
        <v>28</v>
      </c>
      <c r="O316" s="432"/>
      <c r="P316" s="23"/>
      <c r="Q316" s="387"/>
      <c r="R316" s="421" t="s">
        <v>35</v>
      </c>
      <c r="S316" s="427"/>
      <c r="T316" s="424" t="s">
        <v>39</v>
      </c>
    </row>
    <row r="317" spans="1:20" x14ac:dyDescent="0.3">
      <c r="A317" s="425"/>
      <c r="B317" s="425"/>
      <c r="C317" s="24" t="s">
        <v>11</v>
      </c>
      <c r="D317" s="421" t="s">
        <v>16</v>
      </c>
      <c r="E317" s="422"/>
      <c r="F317" s="422"/>
      <c r="G317" s="423"/>
      <c r="H317" s="433" t="s">
        <v>23</v>
      </c>
      <c r="I317" s="422"/>
      <c r="J317" s="422"/>
      <c r="K317" s="423"/>
      <c r="L317" s="434" t="s">
        <v>29</v>
      </c>
      <c r="M317" s="435"/>
      <c r="N317" s="434" t="s">
        <v>29</v>
      </c>
      <c r="O317" s="435"/>
      <c r="P317" s="25"/>
      <c r="Q317" s="26" t="s">
        <v>416</v>
      </c>
      <c r="R317" s="429" t="s">
        <v>36</v>
      </c>
      <c r="S317" s="430"/>
      <c r="T317" s="425"/>
    </row>
    <row r="318" spans="1:20" x14ac:dyDescent="0.3">
      <c r="A318" s="425"/>
      <c r="B318" s="425"/>
      <c r="C318" s="26" t="s">
        <v>12</v>
      </c>
      <c r="D318" s="23"/>
      <c r="E318" s="27"/>
      <c r="F318" s="23"/>
      <c r="G318" s="23"/>
      <c r="H318" s="23"/>
      <c r="I318" s="23"/>
      <c r="J318" s="23"/>
      <c r="K318" s="23"/>
      <c r="L318" s="421" t="s">
        <v>30</v>
      </c>
      <c r="M318" s="427"/>
      <c r="N318" s="421" t="s">
        <v>30</v>
      </c>
      <c r="O318" s="427"/>
      <c r="P318" s="24" t="s">
        <v>34</v>
      </c>
      <c r="Q318" s="24" t="s">
        <v>417</v>
      </c>
      <c r="R318" s="22"/>
      <c r="S318" s="22"/>
      <c r="T318" s="425"/>
    </row>
    <row r="319" spans="1:20" x14ac:dyDescent="0.3">
      <c r="A319" s="425"/>
      <c r="B319" s="425"/>
      <c r="C319" s="26" t="s">
        <v>13</v>
      </c>
      <c r="D319" s="24" t="s">
        <v>17</v>
      </c>
      <c r="E319" s="28" t="s">
        <v>17</v>
      </c>
      <c r="F319" s="24" t="s">
        <v>20</v>
      </c>
      <c r="G319" s="24" t="s">
        <v>22</v>
      </c>
      <c r="H319" s="24" t="s">
        <v>24</v>
      </c>
      <c r="I319" s="24" t="s">
        <v>25</v>
      </c>
      <c r="J319" s="24" t="s">
        <v>26</v>
      </c>
      <c r="K319" s="24" t="s">
        <v>22</v>
      </c>
      <c r="L319" s="429" t="s">
        <v>14</v>
      </c>
      <c r="M319" s="430"/>
      <c r="N319" s="429" t="s">
        <v>33</v>
      </c>
      <c r="O319" s="430"/>
      <c r="P319" s="24" t="s">
        <v>28</v>
      </c>
      <c r="Q319" s="24" t="s">
        <v>418</v>
      </c>
      <c r="R319" s="24" t="s">
        <v>37</v>
      </c>
      <c r="S319" s="24" t="s">
        <v>38</v>
      </c>
      <c r="T319" s="425"/>
    </row>
    <row r="320" spans="1:20" x14ac:dyDescent="0.3">
      <c r="A320" s="425"/>
      <c r="B320" s="425"/>
      <c r="C320" s="26" t="s">
        <v>14</v>
      </c>
      <c r="D320" s="24" t="s">
        <v>18</v>
      </c>
      <c r="E320" s="28" t="s">
        <v>19</v>
      </c>
      <c r="F320" s="24" t="s">
        <v>21</v>
      </c>
      <c r="G320" s="24"/>
      <c r="H320" s="24"/>
      <c r="I320" s="24"/>
      <c r="J320" s="24" t="s">
        <v>27</v>
      </c>
      <c r="K320" s="24"/>
      <c r="L320" s="22" t="s">
        <v>22</v>
      </c>
      <c r="M320" s="22" t="s">
        <v>31</v>
      </c>
      <c r="N320" s="114" t="s">
        <v>22</v>
      </c>
      <c r="O320" s="22" t="s">
        <v>31</v>
      </c>
      <c r="P320" s="25"/>
      <c r="Q320" s="25"/>
      <c r="R320" s="25"/>
      <c r="S320" s="25"/>
      <c r="T320" s="425"/>
    </row>
    <row r="321" spans="1:20" x14ac:dyDescent="0.3">
      <c r="A321" s="426"/>
      <c r="B321" s="426"/>
      <c r="C321" s="29"/>
      <c r="D321" s="30"/>
      <c r="E321" s="31"/>
      <c r="F321" s="30"/>
      <c r="G321" s="30"/>
      <c r="H321" s="30"/>
      <c r="I321" s="30"/>
      <c r="J321" s="30"/>
      <c r="K321" s="30"/>
      <c r="L321" s="32" t="s">
        <v>29</v>
      </c>
      <c r="M321" s="33" t="s">
        <v>32</v>
      </c>
      <c r="N321" s="115" t="s">
        <v>29</v>
      </c>
      <c r="O321" s="33" t="s">
        <v>32</v>
      </c>
      <c r="P321" s="30"/>
      <c r="Q321" s="30"/>
      <c r="R321" s="30"/>
      <c r="S321" s="30"/>
      <c r="T321" s="426"/>
    </row>
    <row r="322" spans="1:20" x14ac:dyDescent="0.3">
      <c r="A322" s="8">
        <v>1</v>
      </c>
      <c r="B322" s="8">
        <v>2</v>
      </c>
      <c r="C322" s="8">
        <v>3</v>
      </c>
      <c r="D322" s="8">
        <v>4</v>
      </c>
      <c r="E322" s="8">
        <v>5</v>
      </c>
      <c r="F322" s="8">
        <v>6</v>
      </c>
      <c r="G322" s="8" t="s">
        <v>0</v>
      </c>
      <c r="H322" s="8">
        <v>8</v>
      </c>
      <c r="I322" s="8">
        <v>9</v>
      </c>
      <c r="J322" s="8">
        <v>10</v>
      </c>
      <c r="K322" s="8" t="s">
        <v>1</v>
      </c>
      <c r="L322" s="8">
        <v>12</v>
      </c>
      <c r="M322" s="8">
        <v>13</v>
      </c>
      <c r="N322" s="72">
        <v>14</v>
      </c>
      <c r="O322" s="8">
        <v>15</v>
      </c>
      <c r="P322" s="8">
        <v>16</v>
      </c>
      <c r="Q322" s="8"/>
      <c r="R322" s="8">
        <v>17</v>
      </c>
      <c r="S322" s="8">
        <v>18</v>
      </c>
      <c r="T322" s="8">
        <v>19</v>
      </c>
    </row>
    <row r="323" spans="1:20" ht="20.100000000000001" customHeight="1" x14ac:dyDescent="0.3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6"/>
      <c r="O323" s="7"/>
      <c r="P323" s="6"/>
      <c r="Q323" s="6"/>
      <c r="R323" s="6"/>
      <c r="S323" s="6"/>
      <c r="T323" s="6"/>
    </row>
    <row r="324" spans="1:20" x14ac:dyDescent="0.3">
      <c r="A324" s="8">
        <v>1</v>
      </c>
      <c r="B324" s="67" t="s">
        <v>291</v>
      </c>
      <c r="C324" s="133">
        <v>0</v>
      </c>
      <c r="D324" s="3">
        <v>0</v>
      </c>
      <c r="E324" s="3">
        <v>0</v>
      </c>
      <c r="F324" s="3">
        <v>0</v>
      </c>
      <c r="G324" s="3">
        <f>C324+E324-F324</f>
        <v>0</v>
      </c>
      <c r="H324" s="3">
        <v>0</v>
      </c>
      <c r="I324" s="64">
        <v>0</v>
      </c>
      <c r="J324" s="86">
        <v>0</v>
      </c>
      <c r="K324" s="3">
        <f>H324+I324+J324</f>
        <v>0</v>
      </c>
      <c r="L324" s="133">
        <v>0</v>
      </c>
      <c r="M324" s="133">
        <v>0</v>
      </c>
      <c r="N324" s="134">
        <v>0</v>
      </c>
      <c r="O324" s="133">
        <f>M324</f>
        <v>0</v>
      </c>
      <c r="P324" s="8" t="s">
        <v>285</v>
      </c>
      <c r="Q324" s="8"/>
      <c r="R324" s="133">
        <v>0</v>
      </c>
      <c r="S324" s="6"/>
      <c r="T324" s="6"/>
    </row>
    <row r="325" spans="1:20" x14ac:dyDescent="0.3">
      <c r="A325" s="8">
        <v>2</v>
      </c>
      <c r="B325" s="67" t="s">
        <v>175</v>
      </c>
      <c r="C325" s="133">
        <v>1</v>
      </c>
      <c r="D325" s="3">
        <v>0</v>
      </c>
      <c r="E325" s="3">
        <v>0</v>
      </c>
      <c r="F325" s="3">
        <v>0</v>
      </c>
      <c r="G325" s="3">
        <f>C325+E325-F325</f>
        <v>1</v>
      </c>
      <c r="H325" s="3">
        <v>0</v>
      </c>
      <c r="I325" s="3">
        <v>1</v>
      </c>
      <c r="J325" s="68">
        <v>0</v>
      </c>
      <c r="K325" s="3">
        <f t="shared" ref="K325:K339" si="32">H325+I325+J325</f>
        <v>1</v>
      </c>
      <c r="L325" s="58">
        <v>380</v>
      </c>
      <c r="M325" s="69">
        <v>380</v>
      </c>
      <c r="N325" s="58">
        <f>I325*O325</f>
        <v>380</v>
      </c>
      <c r="O325" s="133">
        <v>380</v>
      </c>
      <c r="P325" s="8" t="s">
        <v>285</v>
      </c>
      <c r="Q325" s="8">
        <v>25000</v>
      </c>
      <c r="R325" s="58">
        <v>6</v>
      </c>
      <c r="S325" s="6"/>
      <c r="T325" s="6"/>
    </row>
    <row r="326" spans="1:20" x14ac:dyDescent="0.3">
      <c r="A326" s="8">
        <v>3</v>
      </c>
      <c r="B326" s="67" t="s">
        <v>176</v>
      </c>
      <c r="C326" s="133">
        <v>0</v>
      </c>
      <c r="D326" s="3">
        <v>0</v>
      </c>
      <c r="E326" s="3">
        <v>0</v>
      </c>
      <c r="F326" s="3">
        <v>0</v>
      </c>
      <c r="G326" s="3">
        <f t="shared" ref="G326:G339" si="33">C326+E326-F326</f>
        <v>0</v>
      </c>
      <c r="H326" s="3">
        <v>0</v>
      </c>
      <c r="I326" s="64">
        <v>0</v>
      </c>
      <c r="J326" s="86">
        <v>0</v>
      </c>
      <c r="K326" s="3">
        <f t="shared" si="32"/>
        <v>0</v>
      </c>
      <c r="L326" s="58">
        <f t="shared" ref="L326:L336" si="34">I326*M326</f>
        <v>0</v>
      </c>
      <c r="M326" s="133">
        <v>0</v>
      </c>
      <c r="N326" s="58">
        <f t="shared" ref="N326:N339" si="35">I326*O326</f>
        <v>0</v>
      </c>
      <c r="O326" s="133">
        <f t="shared" ref="O326:O340" si="36">M326</f>
        <v>0</v>
      </c>
      <c r="P326" s="8" t="s">
        <v>285</v>
      </c>
      <c r="Q326" s="8"/>
      <c r="R326" s="133">
        <v>0</v>
      </c>
      <c r="S326" s="6"/>
      <c r="T326" s="6"/>
    </row>
    <row r="327" spans="1:20" x14ac:dyDescent="0.3">
      <c r="A327" s="8">
        <v>4</v>
      </c>
      <c r="B327" s="67" t="s">
        <v>177</v>
      </c>
      <c r="C327" s="135">
        <v>0</v>
      </c>
      <c r="D327" s="3">
        <v>0</v>
      </c>
      <c r="E327" s="3">
        <v>0</v>
      </c>
      <c r="F327" s="3">
        <v>0</v>
      </c>
      <c r="G327" s="3">
        <f t="shared" si="33"/>
        <v>0</v>
      </c>
      <c r="H327" s="3">
        <v>0</v>
      </c>
      <c r="I327" s="64">
        <v>0</v>
      </c>
      <c r="J327" s="86">
        <v>0</v>
      </c>
      <c r="K327" s="3">
        <f t="shared" si="32"/>
        <v>0</v>
      </c>
      <c r="L327" s="58">
        <f t="shared" si="34"/>
        <v>0</v>
      </c>
      <c r="M327" s="133">
        <v>0</v>
      </c>
      <c r="N327" s="58">
        <f t="shared" si="35"/>
        <v>0</v>
      </c>
      <c r="O327" s="133">
        <f t="shared" si="36"/>
        <v>0</v>
      </c>
      <c r="P327" s="8" t="s">
        <v>285</v>
      </c>
      <c r="Q327" s="8"/>
      <c r="R327" s="133">
        <v>0</v>
      </c>
      <c r="S327" s="6"/>
      <c r="T327" s="6"/>
    </row>
    <row r="328" spans="1:20" x14ac:dyDescent="0.3">
      <c r="A328" s="8">
        <v>5</v>
      </c>
      <c r="B328" s="67" t="s">
        <v>178</v>
      </c>
      <c r="C328" s="133">
        <v>1</v>
      </c>
      <c r="D328" s="3">
        <v>0</v>
      </c>
      <c r="E328" s="3">
        <v>0</v>
      </c>
      <c r="F328" s="3">
        <v>0</v>
      </c>
      <c r="G328" s="3">
        <f t="shared" si="33"/>
        <v>1</v>
      </c>
      <c r="H328" s="3">
        <v>0</v>
      </c>
      <c r="I328" s="3">
        <v>1</v>
      </c>
      <c r="J328" s="86">
        <v>0</v>
      </c>
      <c r="K328" s="3">
        <f t="shared" si="32"/>
        <v>1</v>
      </c>
      <c r="L328" s="58">
        <v>400</v>
      </c>
      <c r="M328" s="133">
        <v>400</v>
      </c>
      <c r="N328" s="58">
        <f t="shared" si="35"/>
        <v>400</v>
      </c>
      <c r="O328" s="133">
        <v>400</v>
      </c>
      <c r="P328" s="8" t="s">
        <v>285</v>
      </c>
      <c r="Q328" s="8">
        <v>25000</v>
      </c>
      <c r="R328" s="58">
        <v>2</v>
      </c>
      <c r="S328" s="6"/>
      <c r="T328" s="6"/>
    </row>
    <row r="329" spans="1:20" x14ac:dyDescent="0.3">
      <c r="A329" s="8">
        <v>6</v>
      </c>
      <c r="B329" s="67" t="s">
        <v>179</v>
      </c>
      <c r="C329" s="133">
        <v>2</v>
      </c>
      <c r="D329" s="3">
        <v>0</v>
      </c>
      <c r="E329" s="3">
        <v>0</v>
      </c>
      <c r="F329" s="3">
        <v>0</v>
      </c>
      <c r="G329" s="3">
        <f t="shared" si="33"/>
        <v>2</v>
      </c>
      <c r="H329" s="3">
        <v>0</v>
      </c>
      <c r="I329" s="3">
        <v>2</v>
      </c>
      <c r="J329" s="68">
        <v>0</v>
      </c>
      <c r="K329" s="3">
        <f t="shared" si="32"/>
        <v>2</v>
      </c>
      <c r="L329" s="58">
        <v>800</v>
      </c>
      <c r="M329" s="133">
        <v>400</v>
      </c>
      <c r="N329" s="58">
        <f t="shared" si="35"/>
        <v>800</v>
      </c>
      <c r="O329" s="133">
        <v>400</v>
      </c>
      <c r="P329" s="8" t="s">
        <v>285</v>
      </c>
      <c r="Q329" s="8">
        <v>25000</v>
      </c>
      <c r="R329" s="58">
        <v>2</v>
      </c>
      <c r="S329" s="6"/>
      <c r="T329" s="6"/>
    </row>
    <row r="330" spans="1:20" x14ac:dyDescent="0.3">
      <c r="A330" s="8">
        <v>7</v>
      </c>
      <c r="B330" s="67" t="s">
        <v>180</v>
      </c>
      <c r="C330" s="133">
        <v>2</v>
      </c>
      <c r="D330" s="3">
        <v>0</v>
      </c>
      <c r="E330" s="3">
        <v>0</v>
      </c>
      <c r="F330" s="3">
        <v>0</v>
      </c>
      <c r="G330" s="3">
        <f t="shared" si="33"/>
        <v>2</v>
      </c>
      <c r="H330" s="3">
        <v>0</v>
      </c>
      <c r="I330" s="3">
        <v>2</v>
      </c>
      <c r="J330" s="86">
        <v>0</v>
      </c>
      <c r="K330" s="3">
        <f t="shared" si="32"/>
        <v>2</v>
      </c>
      <c r="L330" s="58">
        <v>760</v>
      </c>
      <c r="M330" s="133">
        <v>380</v>
      </c>
      <c r="N330" s="58">
        <f t="shared" si="35"/>
        <v>760</v>
      </c>
      <c r="O330" s="133">
        <v>380</v>
      </c>
      <c r="P330" s="8" t="s">
        <v>285</v>
      </c>
      <c r="Q330" s="8">
        <v>25000</v>
      </c>
      <c r="R330" s="58">
        <v>6</v>
      </c>
      <c r="S330" s="6"/>
      <c r="T330" s="6"/>
    </row>
    <row r="331" spans="1:20" x14ac:dyDescent="0.3">
      <c r="A331" s="8">
        <v>8</v>
      </c>
      <c r="B331" s="67" t="s">
        <v>181</v>
      </c>
      <c r="C331" s="133">
        <v>0</v>
      </c>
      <c r="D331" s="3">
        <v>0</v>
      </c>
      <c r="E331" s="3">
        <v>0</v>
      </c>
      <c r="F331" s="3">
        <v>0</v>
      </c>
      <c r="G331" s="3">
        <f t="shared" si="33"/>
        <v>0</v>
      </c>
      <c r="H331" s="64">
        <v>0</v>
      </c>
      <c r="I331" s="3">
        <v>0</v>
      </c>
      <c r="J331" s="86">
        <v>0</v>
      </c>
      <c r="K331" s="3">
        <f t="shared" si="32"/>
        <v>0</v>
      </c>
      <c r="L331" s="58">
        <f t="shared" si="34"/>
        <v>0</v>
      </c>
      <c r="M331" s="133">
        <v>0</v>
      </c>
      <c r="N331" s="58">
        <f t="shared" si="35"/>
        <v>0</v>
      </c>
      <c r="O331" s="133">
        <f t="shared" si="36"/>
        <v>0</v>
      </c>
      <c r="P331" s="8" t="s">
        <v>285</v>
      </c>
      <c r="Q331" s="8"/>
      <c r="R331" s="133">
        <v>0</v>
      </c>
      <c r="S331" s="6"/>
      <c r="T331" s="6"/>
    </row>
    <row r="332" spans="1:20" x14ac:dyDescent="0.3">
      <c r="A332" s="8">
        <v>9</v>
      </c>
      <c r="B332" s="67" t="s">
        <v>182</v>
      </c>
      <c r="C332" s="133">
        <v>0</v>
      </c>
      <c r="D332" s="3">
        <v>0</v>
      </c>
      <c r="E332" s="3">
        <v>0</v>
      </c>
      <c r="F332" s="3">
        <v>0</v>
      </c>
      <c r="G332" s="3">
        <f t="shared" si="33"/>
        <v>0</v>
      </c>
      <c r="H332" s="3">
        <v>0</v>
      </c>
      <c r="I332" s="64">
        <v>0</v>
      </c>
      <c r="J332" s="86">
        <v>0</v>
      </c>
      <c r="K332" s="3">
        <f t="shared" si="32"/>
        <v>0</v>
      </c>
      <c r="L332" s="58">
        <f t="shared" si="34"/>
        <v>0</v>
      </c>
      <c r="M332" s="133">
        <f>K332</f>
        <v>0</v>
      </c>
      <c r="N332" s="58">
        <f t="shared" si="35"/>
        <v>0</v>
      </c>
      <c r="O332" s="133">
        <f t="shared" si="36"/>
        <v>0</v>
      </c>
      <c r="P332" s="8" t="s">
        <v>285</v>
      </c>
      <c r="Q332" s="8"/>
      <c r="R332" s="133">
        <v>0</v>
      </c>
      <c r="S332" s="6"/>
      <c r="T332" s="6"/>
    </row>
    <row r="333" spans="1:20" x14ac:dyDescent="0.3">
      <c r="A333" s="8">
        <v>10</v>
      </c>
      <c r="B333" s="67" t="s">
        <v>183</v>
      </c>
      <c r="C333" s="133">
        <v>0</v>
      </c>
      <c r="D333" s="3">
        <v>0</v>
      </c>
      <c r="E333" s="3">
        <v>0</v>
      </c>
      <c r="F333" s="3">
        <v>0</v>
      </c>
      <c r="G333" s="3">
        <f t="shared" si="33"/>
        <v>0</v>
      </c>
      <c r="H333" s="3">
        <v>0</v>
      </c>
      <c r="I333" s="3">
        <v>0</v>
      </c>
      <c r="J333" s="86"/>
      <c r="K333" s="3">
        <f t="shared" si="32"/>
        <v>0</v>
      </c>
      <c r="L333" s="58">
        <f t="shared" si="34"/>
        <v>0</v>
      </c>
      <c r="M333" s="133">
        <v>0</v>
      </c>
      <c r="N333" s="58">
        <f t="shared" si="35"/>
        <v>0</v>
      </c>
      <c r="O333" s="133">
        <f t="shared" si="36"/>
        <v>0</v>
      </c>
      <c r="P333" s="8" t="s">
        <v>285</v>
      </c>
      <c r="Q333" s="8"/>
      <c r="R333" s="133">
        <v>0</v>
      </c>
      <c r="S333" s="6"/>
      <c r="T333" s="6"/>
    </row>
    <row r="334" spans="1:20" x14ac:dyDescent="0.3">
      <c r="A334" s="8">
        <v>11</v>
      </c>
      <c r="B334" s="67" t="s">
        <v>89</v>
      </c>
      <c r="C334" s="133">
        <v>4</v>
      </c>
      <c r="D334" s="3">
        <v>0</v>
      </c>
      <c r="E334" s="3">
        <v>0</v>
      </c>
      <c r="F334" s="3">
        <v>0</v>
      </c>
      <c r="G334" s="3">
        <f t="shared" si="33"/>
        <v>4</v>
      </c>
      <c r="H334" s="3">
        <v>0</v>
      </c>
      <c r="I334" s="3">
        <v>4</v>
      </c>
      <c r="J334" s="86">
        <v>0</v>
      </c>
      <c r="K334" s="3">
        <f t="shared" si="32"/>
        <v>4</v>
      </c>
      <c r="L334" s="58">
        <v>1600</v>
      </c>
      <c r="M334" s="58">
        <v>400</v>
      </c>
      <c r="N334" s="58">
        <f t="shared" si="35"/>
        <v>1600</v>
      </c>
      <c r="O334" s="133">
        <v>400</v>
      </c>
      <c r="P334" s="8" t="s">
        <v>285</v>
      </c>
      <c r="Q334" s="8">
        <v>25000</v>
      </c>
      <c r="R334" s="58">
        <v>12</v>
      </c>
      <c r="S334" s="6"/>
      <c r="T334" s="6"/>
    </row>
    <row r="335" spans="1:20" x14ac:dyDescent="0.3">
      <c r="A335" s="8">
        <v>12</v>
      </c>
      <c r="B335" s="67" t="s">
        <v>184</v>
      </c>
      <c r="C335" s="133">
        <v>3</v>
      </c>
      <c r="D335" s="3">
        <v>0</v>
      </c>
      <c r="E335" s="3">
        <v>0</v>
      </c>
      <c r="F335" s="3">
        <v>0</v>
      </c>
      <c r="G335" s="3">
        <f t="shared" si="33"/>
        <v>3</v>
      </c>
      <c r="H335" s="3">
        <v>0</v>
      </c>
      <c r="I335" s="3">
        <v>3</v>
      </c>
      <c r="J335" s="86">
        <v>0</v>
      </c>
      <c r="K335" s="3">
        <f t="shared" si="32"/>
        <v>3</v>
      </c>
      <c r="L335" s="58">
        <v>1170</v>
      </c>
      <c r="M335" s="58">
        <v>390</v>
      </c>
      <c r="N335" s="58">
        <f t="shared" si="35"/>
        <v>1170</v>
      </c>
      <c r="O335" s="133">
        <v>390</v>
      </c>
      <c r="P335" s="8" t="s">
        <v>285</v>
      </c>
      <c r="Q335" s="8">
        <v>25000</v>
      </c>
      <c r="R335" s="58">
        <v>8</v>
      </c>
      <c r="S335" s="6"/>
      <c r="T335" s="6"/>
    </row>
    <row r="336" spans="1:20" x14ac:dyDescent="0.3">
      <c r="A336" s="8">
        <v>13</v>
      </c>
      <c r="B336" s="67" t="s">
        <v>185</v>
      </c>
      <c r="C336" s="132">
        <v>0</v>
      </c>
      <c r="D336" s="3">
        <v>0</v>
      </c>
      <c r="E336" s="3">
        <v>0</v>
      </c>
      <c r="F336" s="3">
        <v>0</v>
      </c>
      <c r="G336" s="55">
        <f t="shared" si="33"/>
        <v>0</v>
      </c>
      <c r="H336" s="55">
        <v>0</v>
      </c>
      <c r="I336" s="55">
        <v>0</v>
      </c>
      <c r="J336" s="109">
        <v>0</v>
      </c>
      <c r="K336" s="3">
        <f t="shared" si="32"/>
        <v>0</v>
      </c>
      <c r="L336" s="58">
        <f t="shared" si="34"/>
        <v>0</v>
      </c>
      <c r="M336" s="132">
        <v>0</v>
      </c>
      <c r="N336" s="58">
        <f t="shared" si="35"/>
        <v>0</v>
      </c>
      <c r="O336" s="132">
        <f t="shared" si="36"/>
        <v>0</v>
      </c>
      <c r="P336" s="8" t="s">
        <v>285</v>
      </c>
      <c r="Q336" s="8"/>
      <c r="R336" s="132">
        <v>0</v>
      </c>
      <c r="S336" s="6"/>
      <c r="T336" s="6"/>
    </row>
    <row r="337" spans="1:20" x14ac:dyDescent="0.3">
      <c r="A337" s="8">
        <v>14</v>
      </c>
      <c r="B337" s="67" t="s">
        <v>186</v>
      </c>
      <c r="C337" s="132">
        <v>0</v>
      </c>
      <c r="D337" s="132">
        <v>0</v>
      </c>
      <c r="E337" s="132">
        <v>0</v>
      </c>
      <c r="F337" s="132">
        <v>0</v>
      </c>
      <c r="G337" s="55">
        <f t="shared" si="33"/>
        <v>0</v>
      </c>
      <c r="H337" s="55">
        <v>0</v>
      </c>
      <c r="I337" s="55">
        <v>0</v>
      </c>
      <c r="J337" s="55">
        <v>0</v>
      </c>
      <c r="K337" s="3">
        <f t="shared" si="32"/>
        <v>0</v>
      </c>
      <c r="L337" s="132">
        <v>0</v>
      </c>
      <c r="M337" s="132">
        <v>0</v>
      </c>
      <c r="N337" s="58">
        <f t="shared" si="35"/>
        <v>0</v>
      </c>
      <c r="O337" s="132">
        <f t="shared" si="36"/>
        <v>0</v>
      </c>
      <c r="P337" s="8" t="s">
        <v>285</v>
      </c>
      <c r="Q337" s="8"/>
      <c r="R337" s="132">
        <v>0</v>
      </c>
      <c r="S337" s="6"/>
      <c r="T337" s="6"/>
    </row>
    <row r="338" spans="1:20" x14ac:dyDescent="0.3">
      <c r="A338" s="8">
        <v>15</v>
      </c>
      <c r="B338" s="67" t="s">
        <v>216</v>
      </c>
      <c r="C338" s="132">
        <v>0</v>
      </c>
      <c r="D338" s="132">
        <v>0</v>
      </c>
      <c r="E338" s="132">
        <v>0</v>
      </c>
      <c r="F338" s="132">
        <v>0</v>
      </c>
      <c r="G338" s="55">
        <f t="shared" si="33"/>
        <v>0</v>
      </c>
      <c r="H338" s="55">
        <v>0</v>
      </c>
      <c r="I338" s="55">
        <v>0</v>
      </c>
      <c r="J338" s="55">
        <v>0</v>
      </c>
      <c r="K338" s="3">
        <f t="shared" si="32"/>
        <v>0</v>
      </c>
      <c r="L338" s="132">
        <v>0</v>
      </c>
      <c r="M338" s="132">
        <v>0</v>
      </c>
      <c r="N338" s="58">
        <f t="shared" si="35"/>
        <v>0</v>
      </c>
      <c r="O338" s="132">
        <v>0</v>
      </c>
      <c r="P338" s="8" t="s">
        <v>285</v>
      </c>
      <c r="Q338" s="8"/>
      <c r="R338" s="132">
        <v>0</v>
      </c>
      <c r="S338" s="6"/>
      <c r="T338" s="6"/>
    </row>
    <row r="339" spans="1:20" x14ac:dyDescent="0.3">
      <c r="A339" s="8">
        <v>16</v>
      </c>
      <c r="B339" s="67" t="s">
        <v>297</v>
      </c>
      <c r="C339" s="132">
        <v>27</v>
      </c>
      <c r="D339" s="3">
        <v>0</v>
      </c>
      <c r="E339" s="3">
        <v>0</v>
      </c>
      <c r="F339" s="3">
        <v>0</v>
      </c>
      <c r="G339" s="55">
        <f t="shared" si="33"/>
        <v>27</v>
      </c>
      <c r="H339" s="55">
        <v>3</v>
      </c>
      <c r="I339" s="55">
        <v>22</v>
      </c>
      <c r="J339" s="85">
        <v>2</v>
      </c>
      <c r="K339" s="3">
        <f t="shared" si="32"/>
        <v>27</v>
      </c>
      <c r="L339" s="133">
        <v>8800</v>
      </c>
      <c r="M339" s="133">
        <v>400</v>
      </c>
      <c r="N339" s="58">
        <f t="shared" si="35"/>
        <v>8800</v>
      </c>
      <c r="O339" s="133">
        <v>400</v>
      </c>
      <c r="P339" s="8" t="s">
        <v>285</v>
      </c>
      <c r="Q339" s="8">
        <v>25000</v>
      </c>
      <c r="R339" s="133">
        <v>41</v>
      </c>
      <c r="S339" s="6"/>
      <c r="T339" s="6"/>
    </row>
    <row r="340" spans="1:20" x14ac:dyDescent="0.3">
      <c r="A340" s="6"/>
      <c r="B340" s="6"/>
      <c r="C340" s="132"/>
      <c r="D340" s="3"/>
      <c r="E340" s="3"/>
      <c r="F340" s="3"/>
      <c r="G340" s="55"/>
      <c r="H340" s="55"/>
      <c r="I340" s="84"/>
      <c r="J340" s="85"/>
      <c r="K340" s="55"/>
      <c r="L340" s="6"/>
      <c r="M340" s="6"/>
      <c r="N340" s="66"/>
      <c r="O340" s="132">
        <f t="shared" si="36"/>
        <v>0</v>
      </c>
      <c r="P340" s="6"/>
      <c r="Q340" s="6"/>
      <c r="R340" s="6"/>
      <c r="S340" s="6"/>
      <c r="T340" s="6"/>
    </row>
    <row r="341" spans="1:20" x14ac:dyDescent="0.3">
      <c r="A341" s="6"/>
      <c r="B341" s="41" t="s">
        <v>3</v>
      </c>
      <c r="C341" s="133">
        <f>SUM(C324:C340)</f>
        <v>40</v>
      </c>
      <c r="D341" s="133">
        <f t="shared" ref="D341:K341" si="37">SUM(D324:D340)</f>
        <v>0</v>
      </c>
      <c r="E341" s="133">
        <f t="shared" si="37"/>
        <v>0</v>
      </c>
      <c r="F341" s="133">
        <f t="shared" si="37"/>
        <v>0</v>
      </c>
      <c r="G341" s="133">
        <f t="shared" si="37"/>
        <v>40</v>
      </c>
      <c r="H341" s="133">
        <f t="shared" si="37"/>
        <v>3</v>
      </c>
      <c r="I341" s="133">
        <f t="shared" si="37"/>
        <v>35</v>
      </c>
      <c r="J341" s="133">
        <f t="shared" si="37"/>
        <v>2</v>
      </c>
      <c r="K341" s="133">
        <f t="shared" si="37"/>
        <v>40</v>
      </c>
      <c r="L341" s="133">
        <f>SUM(L324:L340)</f>
        <v>13910</v>
      </c>
      <c r="M341" s="14">
        <v>392.86</v>
      </c>
      <c r="N341" s="69">
        <f>SUM(N325:N340)</f>
        <v>13910</v>
      </c>
      <c r="O341" s="366">
        <f>SUM(O324:O339)/7</f>
        <v>392.85714285714283</v>
      </c>
      <c r="P341" s="8" t="s">
        <v>285</v>
      </c>
      <c r="Q341" s="8">
        <v>25000</v>
      </c>
      <c r="R341" s="40">
        <f>SUM(R324:R340)</f>
        <v>77</v>
      </c>
      <c r="S341" s="63"/>
      <c r="T341" s="6"/>
    </row>
    <row r="343" spans="1:20" x14ac:dyDescent="0.3">
      <c r="A343" s="16" t="s">
        <v>46</v>
      </c>
      <c r="O343" s="419" t="str">
        <f>O298</f>
        <v>Selupu Rejang, 31 Desember 2023</v>
      </c>
      <c r="P343" s="419"/>
      <c r="Q343" s="419"/>
      <c r="R343" s="419"/>
    </row>
    <row r="344" spans="1:20" x14ac:dyDescent="0.3">
      <c r="O344" s="419" t="s">
        <v>2</v>
      </c>
      <c r="P344" s="419"/>
      <c r="Q344" s="419"/>
      <c r="R344" s="419"/>
    </row>
    <row r="347" spans="1:20" x14ac:dyDescent="0.3">
      <c r="O347" s="428" t="str">
        <f>O302</f>
        <v>SINTA MARIANA, SP</v>
      </c>
      <c r="P347" s="428"/>
      <c r="Q347" s="428"/>
      <c r="R347" s="428"/>
      <c r="S347" s="81"/>
      <c r="T347" s="81"/>
    </row>
    <row r="348" spans="1:20" x14ac:dyDescent="0.3">
      <c r="O348" s="419" t="str">
        <f>O303</f>
        <v>-</v>
      </c>
      <c r="P348" s="419"/>
      <c r="Q348" s="419"/>
      <c r="R348" s="419"/>
    </row>
    <row r="349" spans="1:20" ht="9" customHeight="1" x14ac:dyDescent="0.3">
      <c r="O349" s="70"/>
      <c r="P349" s="70"/>
      <c r="Q349" s="70"/>
      <c r="R349" s="70"/>
      <c r="S349" s="70"/>
      <c r="T349" s="70"/>
    </row>
    <row r="350" spans="1:20" ht="9" customHeight="1" x14ac:dyDescent="0.3">
      <c r="O350" s="70"/>
      <c r="P350" s="70"/>
      <c r="Q350" s="70"/>
      <c r="R350" s="70"/>
      <c r="S350" s="70"/>
      <c r="T350" s="70"/>
    </row>
    <row r="351" spans="1:20" ht="9" customHeight="1" x14ac:dyDescent="0.3">
      <c r="O351" s="70"/>
      <c r="P351" s="70"/>
      <c r="Q351" s="70"/>
      <c r="R351" s="70"/>
      <c r="S351" s="70"/>
      <c r="T351" s="70"/>
    </row>
    <row r="352" spans="1:20" ht="9" customHeight="1" x14ac:dyDescent="0.3">
      <c r="O352" s="70"/>
      <c r="P352" s="70"/>
      <c r="Q352" s="70"/>
      <c r="R352" s="70"/>
      <c r="S352" s="70"/>
      <c r="T352" s="70"/>
    </row>
    <row r="353" spans="1:20" ht="9" customHeight="1" x14ac:dyDescent="0.3">
      <c r="O353" s="70"/>
      <c r="P353" s="70"/>
      <c r="Q353" s="70"/>
      <c r="R353" s="70"/>
      <c r="S353" s="70"/>
      <c r="T353" s="70"/>
    </row>
    <row r="354" spans="1:20" ht="9" customHeight="1" x14ac:dyDescent="0.3">
      <c r="O354" s="70"/>
      <c r="P354" s="70"/>
      <c r="Q354" s="70"/>
      <c r="R354" s="70"/>
      <c r="S354" s="70"/>
      <c r="T354" s="70"/>
    </row>
    <row r="355" spans="1:20" ht="9" customHeight="1" x14ac:dyDescent="0.3">
      <c r="O355" s="70"/>
      <c r="P355" s="70"/>
      <c r="Q355" s="70"/>
      <c r="R355" s="70"/>
      <c r="S355" s="70"/>
      <c r="T355" s="70"/>
    </row>
    <row r="356" spans="1:20" ht="9" customHeight="1" x14ac:dyDescent="0.3">
      <c r="O356" s="70"/>
      <c r="P356" s="70"/>
      <c r="Q356" s="70"/>
      <c r="R356" s="70"/>
      <c r="S356" s="70"/>
      <c r="T356" s="70"/>
    </row>
    <row r="357" spans="1:20" x14ac:dyDescent="0.3">
      <c r="A357" s="16" t="s">
        <v>96</v>
      </c>
    </row>
    <row r="358" spans="1:20" x14ac:dyDescent="0.3">
      <c r="L358" s="17"/>
    </row>
    <row r="359" spans="1:20" x14ac:dyDescent="0.3">
      <c r="A359" s="441" t="s">
        <v>93</v>
      </c>
      <c r="B359" s="460"/>
      <c r="C359" s="460"/>
      <c r="D359" s="460"/>
      <c r="E359" s="460"/>
      <c r="F359" s="460"/>
      <c r="G359" s="460"/>
      <c r="H359" s="460"/>
      <c r="I359" s="460"/>
      <c r="J359" s="460"/>
      <c r="K359" s="460"/>
      <c r="L359" s="460"/>
      <c r="M359" s="460"/>
      <c r="N359" s="460"/>
      <c r="O359" s="460"/>
      <c r="P359" s="460"/>
      <c r="Q359" s="460"/>
      <c r="R359" s="460"/>
      <c r="S359" s="460"/>
      <c r="T359" s="447"/>
    </row>
    <row r="360" spans="1:20" x14ac:dyDescent="0.3">
      <c r="A360" s="444" t="s">
        <v>4</v>
      </c>
      <c r="B360" s="461"/>
      <c r="C360" s="461"/>
      <c r="D360" s="461"/>
      <c r="E360" s="461"/>
      <c r="F360" s="461"/>
      <c r="G360" s="461"/>
      <c r="H360" s="461"/>
      <c r="I360" s="461"/>
      <c r="J360" s="461"/>
      <c r="K360" s="461"/>
      <c r="L360" s="461"/>
      <c r="M360" s="461"/>
      <c r="N360" s="461"/>
      <c r="O360" s="461"/>
      <c r="P360" s="461"/>
      <c r="Q360" s="461"/>
      <c r="R360" s="461"/>
      <c r="S360" s="461"/>
      <c r="T360" s="445"/>
    </row>
    <row r="361" spans="1:20" ht="17.25" customHeight="1" x14ac:dyDescent="0.3">
      <c r="N361" s="112"/>
    </row>
    <row r="362" spans="1:20" ht="17.25" customHeight="1" x14ac:dyDescent="0.3">
      <c r="A362" s="19" t="s">
        <v>5</v>
      </c>
      <c r="B362" s="19"/>
      <c r="C362" s="19" t="s">
        <v>88</v>
      </c>
      <c r="D362" s="19"/>
      <c r="L362" s="20"/>
      <c r="N362" s="113"/>
      <c r="Q362" s="16" t="s">
        <v>42</v>
      </c>
      <c r="S362" s="16" t="str">
        <f>S311</f>
        <v>: 2023</v>
      </c>
    </row>
    <row r="363" spans="1:20" ht="17.25" customHeight="1" x14ac:dyDescent="0.3">
      <c r="A363" s="16" t="s">
        <v>9</v>
      </c>
      <c r="C363" s="16" t="str">
        <f>C312</f>
        <v>: SELUPU REJANG</v>
      </c>
      <c r="Q363" s="16" t="s">
        <v>43</v>
      </c>
      <c r="S363" s="16" t="s">
        <v>45</v>
      </c>
    </row>
    <row r="364" spans="1:20" ht="17.25" customHeight="1" x14ac:dyDescent="0.3">
      <c r="A364" s="16" t="s">
        <v>6</v>
      </c>
      <c r="C364" s="16" t="s">
        <v>99</v>
      </c>
      <c r="Q364" s="16" t="s">
        <v>44</v>
      </c>
      <c r="S364" s="16" t="str">
        <f>S313</f>
        <v>: IV ( Empat )</v>
      </c>
    </row>
    <row r="365" spans="1:20" ht="17.25" customHeight="1" x14ac:dyDescent="0.3">
      <c r="A365" s="16" t="s">
        <v>7</v>
      </c>
      <c r="C365" s="16" t="s">
        <v>41</v>
      </c>
    </row>
    <row r="367" spans="1:20" x14ac:dyDescent="0.3">
      <c r="A367" s="424" t="s">
        <v>8</v>
      </c>
      <c r="B367" s="424" t="s">
        <v>91</v>
      </c>
      <c r="C367" s="22" t="s">
        <v>10</v>
      </c>
      <c r="D367" s="433" t="s">
        <v>15</v>
      </c>
      <c r="E367" s="422"/>
      <c r="F367" s="422"/>
      <c r="G367" s="422"/>
      <c r="H367" s="422"/>
      <c r="I367" s="422"/>
      <c r="J367" s="422"/>
      <c r="K367" s="423"/>
      <c r="L367" s="431" t="s">
        <v>28</v>
      </c>
      <c r="M367" s="432"/>
      <c r="N367" s="431" t="s">
        <v>28</v>
      </c>
      <c r="O367" s="432"/>
      <c r="P367" s="23"/>
      <c r="Q367" s="387"/>
      <c r="R367" s="421" t="s">
        <v>35</v>
      </c>
      <c r="S367" s="427"/>
      <c r="T367" s="424" t="s">
        <v>39</v>
      </c>
    </row>
    <row r="368" spans="1:20" x14ac:dyDescent="0.3">
      <c r="A368" s="425"/>
      <c r="B368" s="425"/>
      <c r="C368" s="24" t="s">
        <v>11</v>
      </c>
      <c r="D368" s="421" t="s">
        <v>16</v>
      </c>
      <c r="E368" s="422"/>
      <c r="F368" s="422"/>
      <c r="G368" s="423"/>
      <c r="H368" s="433" t="s">
        <v>23</v>
      </c>
      <c r="I368" s="422"/>
      <c r="J368" s="422"/>
      <c r="K368" s="423"/>
      <c r="L368" s="434" t="s">
        <v>29</v>
      </c>
      <c r="M368" s="435"/>
      <c r="N368" s="434" t="s">
        <v>29</v>
      </c>
      <c r="O368" s="435"/>
      <c r="P368" s="25"/>
      <c r="Q368" s="26" t="s">
        <v>416</v>
      </c>
      <c r="R368" s="429" t="s">
        <v>36</v>
      </c>
      <c r="S368" s="430"/>
      <c r="T368" s="425"/>
    </row>
    <row r="369" spans="1:20" x14ac:dyDescent="0.3">
      <c r="A369" s="425"/>
      <c r="B369" s="425"/>
      <c r="C369" s="26" t="s">
        <v>12</v>
      </c>
      <c r="D369" s="23"/>
      <c r="E369" s="27"/>
      <c r="F369" s="23"/>
      <c r="G369" s="23"/>
      <c r="H369" s="23"/>
      <c r="I369" s="23"/>
      <c r="J369" s="23"/>
      <c r="K369" s="23"/>
      <c r="L369" s="421" t="s">
        <v>30</v>
      </c>
      <c r="M369" s="427"/>
      <c r="N369" s="421" t="s">
        <v>30</v>
      </c>
      <c r="O369" s="427"/>
      <c r="P369" s="24" t="s">
        <v>34</v>
      </c>
      <c r="Q369" s="24" t="s">
        <v>417</v>
      </c>
      <c r="R369" s="22"/>
      <c r="S369" s="22"/>
      <c r="T369" s="425"/>
    </row>
    <row r="370" spans="1:20" x14ac:dyDescent="0.3">
      <c r="A370" s="425"/>
      <c r="B370" s="425"/>
      <c r="C370" s="26" t="s">
        <v>13</v>
      </c>
      <c r="D370" s="24" t="s">
        <v>17</v>
      </c>
      <c r="E370" s="28" t="s">
        <v>17</v>
      </c>
      <c r="F370" s="24" t="s">
        <v>20</v>
      </c>
      <c r="G370" s="24" t="s">
        <v>22</v>
      </c>
      <c r="H370" s="24" t="s">
        <v>24</v>
      </c>
      <c r="I370" s="24" t="s">
        <v>25</v>
      </c>
      <c r="J370" s="24" t="s">
        <v>26</v>
      </c>
      <c r="K370" s="24" t="s">
        <v>22</v>
      </c>
      <c r="L370" s="429" t="s">
        <v>14</v>
      </c>
      <c r="M370" s="430"/>
      <c r="N370" s="429" t="s">
        <v>33</v>
      </c>
      <c r="O370" s="430"/>
      <c r="P370" s="24" t="s">
        <v>28</v>
      </c>
      <c r="Q370" s="24" t="s">
        <v>418</v>
      </c>
      <c r="R370" s="24" t="s">
        <v>37</v>
      </c>
      <c r="S370" s="24" t="s">
        <v>38</v>
      </c>
      <c r="T370" s="425"/>
    </row>
    <row r="371" spans="1:20" x14ac:dyDescent="0.3">
      <c r="A371" s="425"/>
      <c r="B371" s="425"/>
      <c r="C371" s="26" t="s">
        <v>14</v>
      </c>
      <c r="D371" s="24" t="s">
        <v>18</v>
      </c>
      <c r="E371" s="28" t="s">
        <v>19</v>
      </c>
      <c r="F371" s="24" t="s">
        <v>21</v>
      </c>
      <c r="G371" s="24"/>
      <c r="H371" s="24"/>
      <c r="I371" s="24"/>
      <c r="J371" s="24" t="s">
        <v>27</v>
      </c>
      <c r="K371" s="24"/>
      <c r="L371" s="22" t="s">
        <v>22</v>
      </c>
      <c r="M371" s="22" t="s">
        <v>31</v>
      </c>
      <c r="N371" s="114" t="s">
        <v>22</v>
      </c>
      <c r="O371" s="22" t="s">
        <v>31</v>
      </c>
      <c r="P371" s="25"/>
      <c r="Q371" s="25"/>
      <c r="R371" s="25"/>
      <c r="S371" s="25"/>
      <c r="T371" s="425"/>
    </row>
    <row r="372" spans="1:20" x14ac:dyDescent="0.3">
      <c r="A372" s="426"/>
      <c r="B372" s="426"/>
      <c r="C372" s="29"/>
      <c r="D372" s="30"/>
      <c r="E372" s="31"/>
      <c r="F372" s="30"/>
      <c r="G372" s="30"/>
      <c r="H372" s="30"/>
      <c r="I372" s="30"/>
      <c r="J372" s="30"/>
      <c r="K372" s="30"/>
      <c r="L372" s="32" t="s">
        <v>29</v>
      </c>
      <c r="M372" s="33" t="s">
        <v>32</v>
      </c>
      <c r="N372" s="115" t="s">
        <v>29</v>
      </c>
      <c r="O372" s="33" t="s">
        <v>32</v>
      </c>
      <c r="P372" s="30"/>
      <c r="Q372" s="30"/>
      <c r="R372" s="30"/>
      <c r="S372" s="30"/>
      <c r="T372" s="426"/>
    </row>
    <row r="373" spans="1:20" x14ac:dyDescent="0.3">
      <c r="A373" s="8">
        <v>1</v>
      </c>
      <c r="B373" s="8">
        <v>2</v>
      </c>
      <c r="C373" s="8">
        <v>3</v>
      </c>
      <c r="D373" s="8">
        <v>4</v>
      </c>
      <c r="E373" s="8">
        <v>5</v>
      </c>
      <c r="F373" s="8">
        <v>6</v>
      </c>
      <c r="G373" s="8" t="s">
        <v>0</v>
      </c>
      <c r="H373" s="8">
        <v>8</v>
      </c>
      <c r="I373" s="8">
        <v>9</v>
      </c>
      <c r="J373" s="8">
        <v>10</v>
      </c>
      <c r="K373" s="8" t="s">
        <v>1</v>
      </c>
      <c r="L373" s="8">
        <v>12</v>
      </c>
      <c r="M373" s="8">
        <v>13</v>
      </c>
      <c r="N373" s="72">
        <v>14</v>
      </c>
      <c r="O373" s="8">
        <v>15</v>
      </c>
      <c r="P373" s="8">
        <v>16</v>
      </c>
      <c r="Q373" s="8"/>
      <c r="R373" s="8">
        <v>17</v>
      </c>
      <c r="S373" s="8">
        <v>18</v>
      </c>
      <c r="T373" s="8">
        <v>19</v>
      </c>
    </row>
    <row r="374" spans="1:20" ht="20.100000000000001" customHeight="1" x14ac:dyDescent="0.3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6"/>
      <c r="O374" s="7"/>
      <c r="P374" s="6"/>
      <c r="Q374" s="6"/>
      <c r="R374" s="6"/>
      <c r="S374" s="6"/>
      <c r="T374" s="6"/>
    </row>
    <row r="375" spans="1:20" x14ac:dyDescent="0.3">
      <c r="A375" s="8">
        <v>1</v>
      </c>
      <c r="B375" s="67" t="s">
        <v>291</v>
      </c>
      <c r="C375" s="13">
        <v>0</v>
      </c>
      <c r="D375" s="3">
        <v>0</v>
      </c>
      <c r="E375" s="3">
        <v>0</v>
      </c>
      <c r="F375" s="3">
        <v>0</v>
      </c>
      <c r="G375" s="3">
        <f>C375+E375-F375</f>
        <v>0</v>
      </c>
      <c r="H375" s="3">
        <v>0</v>
      </c>
      <c r="I375" s="64">
        <v>0</v>
      </c>
      <c r="J375" s="86">
        <v>0</v>
      </c>
      <c r="K375" s="3">
        <f>H375+I375+J375</f>
        <v>0</v>
      </c>
      <c r="L375" s="36">
        <v>0</v>
      </c>
      <c r="M375" s="36">
        <v>0</v>
      </c>
      <c r="N375" s="117">
        <v>0</v>
      </c>
      <c r="O375" s="13">
        <f>M375</f>
        <v>0</v>
      </c>
      <c r="P375" s="8" t="s">
        <v>283</v>
      </c>
      <c r="Q375" s="8"/>
      <c r="R375" s="36">
        <v>0</v>
      </c>
      <c r="S375" s="6"/>
      <c r="T375" s="6"/>
    </row>
    <row r="376" spans="1:20" x14ac:dyDescent="0.3">
      <c r="A376" s="8">
        <v>2</v>
      </c>
      <c r="B376" s="67" t="s">
        <v>175</v>
      </c>
      <c r="C376" s="13">
        <v>4</v>
      </c>
      <c r="D376" s="3">
        <v>0</v>
      </c>
      <c r="E376" s="3">
        <v>0</v>
      </c>
      <c r="F376" s="3">
        <v>0</v>
      </c>
      <c r="G376" s="3">
        <f>C376+E376-F376</f>
        <v>4</v>
      </c>
      <c r="H376" s="3">
        <v>2</v>
      </c>
      <c r="I376" s="3">
        <v>2</v>
      </c>
      <c r="J376" s="68">
        <v>0</v>
      </c>
      <c r="K376" s="3">
        <f t="shared" ref="K376:K390" si="38">H376+I376+J376</f>
        <v>4</v>
      </c>
      <c r="L376" s="58">
        <v>520</v>
      </c>
      <c r="M376" s="58">
        <v>260</v>
      </c>
      <c r="N376" s="58">
        <f>I376*O376</f>
        <v>520</v>
      </c>
      <c r="O376" s="13">
        <v>260</v>
      </c>
      <c r="P376" s="8" t="s">
        <v>283</v>
      </c>
      <c r="Q376" s="8">
        <v>40000</v>
      </c>
      <c r="R376" s="58">
        <v>16</v>
      </c>
      <c r="S376" s="6"/>
      <c r="T376" s="6"/>
    </row>
    <row r="377" spans="1:20" x14ac:dyDescent="0.3">
      <c r="A377" s="8">
        <v>3</v>
      </c>
      <c r="B377" s="67" t="s">
        <v>176</v>
      </c>
      <c r="C377" s="13">
        <v>0</v>
      </c>
      <c r="D377" s="3">
        <v>0</v>
      </c>
      <c r="E377" s="3">
        <v>0</v>
      </c>
      <c r="F377" s="3">
        <v>0</v>
      </c>
      <c r="G377" s="3">
        <f t="shared" ref="G377:G390" si="39">C377+E377-F377</f>
        <v>0</v>
      </c>
      <c r="H377" s="3">
        <v>0</v>
      </c>
      <c r="I377" s="64">
        <v>0</v>
      </c>
      <c r="J377" s="86">
        <v>0</v>
      </c>
      <c r="K377" s="3">
        <f t="shared" si="38"/>
        <v>0</v>
      </c>
      <c r="L377" s="36">
        <v>0</v>
      </c>
      <c r="M377" s="36">
        <v>0</v>
      </c>
      <c r="N377" s="58">
        <f>I377*O377</f>
        <v>0</v>
      </c>
      <c r="O377" s="13">
        <f t="shared" ref="O377:O390" si="40">M377</f>
        <v>0</v>
      </c>
      <c r="P377" s="8" t="s">
        <v>283</v>
      </c>
      <c r="Q377" s="8"/>
      <c r="R377" s="36">
        <v>0</v>
      </c>
      <c r="S377" s="6"/>
      <c r="T377" s="6"/>
    </row>
    <row r="378" spans="1:20" x14ac:dyDescent="0.3">
      <c r="A378" s="8">
        <v>4</v>
      </c>
      <c r="B378" s="67" t="s">
        <v>177</v>
      </c>
      <c r="C378" s="13">
        <v>3</v>
      </c>
      <c r="D378" s="3">
        <v>0</v>
      </c>
      <c r="E378" s="3">
        <v>0</v>
      </c>
      <c r="F378" s="3">
        <v>0</v>
      </c>
      <c r="G378" s="3">
        <f t="shared" si="39"/>
        <v>3</v>
      </c>
      <c r="H378" s="3">
        <v>1</v>
      </c>
      <c r="I378" s="3">
        <v>2</v>
      </c>
      <c r="J378" s="86">
        <v>0</v>
      </c>
      <c r="K378" s="3">
        <f t="shared" si="38"/>
        <v>3</v>
      </c>
      <c r="L378" s="58">
        <v>560</v>
      </c>
      <c r="M378" s="58">
        <v>280</v>
      </c>
      <c r="N378" s="58">
        <f>I378*O378</f>
        <v>560</v>
      </c>
      <c r="O378" s="13">
        <v>280</v>
      </c>
      <c r="P378" s="8" t="s">
        <v>283</v>
      </c>
      <c r="Q378" s="8">
        <v>40000</v>
      </c>
      <c r="R378" s="58">
        <v>10</v>
      </c>
      <c r="S378" s="6"/>
      <c r="T378" s="6"/>
    </row>
    <row r="379" spans="1:20" x14ac:dyDescent="0.3">
      <c r="A379" s="8">
        <v>5</v>
      </c>
      <c r="B379" s="67" t="s">
        <v>178</v>
      </c>
      <c r="C379" s="36">
        <v>0</v>
      </c>
      <c r="D379" s="3">
        <v>0</v>
      </c>
      <c r="E379" s="3">
        <v>0</v>
      </c>
      <c r="F379" s="3">
        <v>0</v>
      </c>
      <c r="G379" s="64">
        <f t="shared" si="39"/>
        <v>0</v>
      </c>
      <c r="H379" s="3">
        <v>0</v>
      </c>
      <c r="I379" s="3">
        <v>0</v>
      </c>
      <c r="J379" s="86">
        <v>0</v>
      </c>
      <c r="K379" s="3">
        <f t="shared" si="38"/>
        <v>0</v>
      </c>
      <c r="L379" s="36">
        <v>0</v>
      </c>
      <c r="M379" s="36">
        <v>0</v>
      </c>
      <c r="N379" s="117">
        <v>0</v>
      </c>
      <c r="O379" s="13">
        <f t="shared" si="40"/>
        <v>0</v>
      </c>
      <c r="P379" s="8" t="s">
        <v>283</v>
      </c>
      <c r="Q379" s="8"/>
      <c r="R379" s="36">
        <v>0</v>
      </c>
      <c r="S379" s="6"/>
      <c r="T379" s="6"/>
    </row>
    <row r="380" spans="1:20" x14ac:dyDescent="0.3">
      <c r="A380" s="8">
        <v>6</v>
      </c>
      <c r="B380" s="67" t="s">
        <v>179</v>
      </c>
      <c r="C380" s="13">
        <v>0</v>
      </c>
      <c r="D380" s="3">
        <v>0</v>
      </c>
      <c r="E380" s="3">
        <v>0</v>
      </c>
      <c r="F380" s="3">
        <v>0</v>
      </c>
      <c r="G380" s="3">
        <f t="shared" si="39"/>
        <v>0</v>
      </c>
      <c r="H380" s="3">
        <v>0</v>
      </c>
      <c r="I380" s="3">
        <v>0</v>
      </c>
      <c r="J380" s="68">
        <v>0</v>
      </c>
      <c r="K380" s="3">
        <f t="shared" si="38"/>
        <v>0</v>
      </c>
      <c r="L380" s="36">
        <v>0</v>
      </c>
      <c r="M380" s="36">
        <v>0</v>
      </c>
      <c r="N380" s="117">
        <v>0</v>
      </c>
      <c r="O380" s="13">
        <f t="shared" si="40"/>
        <v>0</v>
      </c>
      <c r="P380" s="8" t="s">
        <v>283</v>
      </c>
      <c r="Q380" s="8"/>
      <c r="R380" s="36">
        <v>0</v>
      </c>
      <c r="S380" s="6"/>
      <c r="T380" s="6"/>
    </row>
    <row r="381" spans="1:20" x14ac:dyDescent="0.3">
      <c r="A381" s="8">
        <v>7</v>
      </c>
      <c r="B381" s="67" t="s">
        <v>180</v>
      </c>
      <c r="C381" s="13">
        <v>0</v>
      </c>
      <c r="D381" s="3">
        <v>0</v>
      </c>
      <c r="E381" s="3">
        <v>0</v>
      </c>
      <c r="F381" s="3">
        <v>0</v>
      </c>
      <c r="G381" s="3">
        <f t="shared" si="39"/>
        <v>0</v>
      </c>
      <c r="H381" s="3">
        <v>0</v>
      </c>
      <c r="I381" s="3">
        <v>0</v>
      </c>
      <c r="J381" s="86">
        <v>0</v>
      </c>
      <c r="K381" s="3">
        <f t="shared" si="38"/>
        <v>0</v>
      </c>
      <c r="L381" s="36">
        <v>0</v>
      </c>
      <c r="M381" s="36">
        <v>0</v>
      </c>
      <c r="N381" s="117">
        <v>0</v>
      </c>
      <c r="O381" s="13">
        <f t="shared" si="40"/>
        <v>0</v>
      </c>
      <c r="P381" s="8" t="s">
        <v>283</v>
      </c>
      <c r="Q381" s="8"/>
      <c r="R381" s="36">
        <v>0</v>
      </c>
      <c r="S381" s="6"/>
      <c r="T381" s="6"/>
    </row>
    <row r="382" spans="1:20" x14ac:dyDescent="0.3">
      <c r="A382" s="8">
        <v>8</v>
      </c>
      <c r="B382" s="67" t="s">
        <v>181</v>
      </c>
      <c r="C382" s="13">
        <v>0</v>
      </c>
      <c r="D382" s="3">
        <v>0</v>
      </c>
      <c r="E382" s="3">
        <v>0</v>
      </c>
      <c r="F382" s="3">
        <v>0</v>
      </c>
      <c r="G382" s="3">
        <f t="shared" si="39"/>
        <v>0</v>
      </c>
      <c r="H382" s="64">
        <v>0</v>
      </c>
      <c r="I382" s="3">
        <v>0</v>
      </c>
      <c r="J382" s="86">
        <v>0</v>
      </c>
      <c r="K382" s="3">
        <f t="shared" si="38"/>
        <v>0</v>
      </c>
      <c r="L382" s="36">
        <v>0</v>
      </c>
      <c r="M382" s="36">
        <v>0</v>
      </c>
      <c r="N382" s="117">
        <v>0</v>
      </c>
      <c r="O382" s="13">
        <f t="shared" si="40"/>
        <v>0</v>
      </c>
      <c r="P382" s="8" t="s">
        <v>283</v>
      </c>
      <c r="Q382" s="8"/>
      <c r="R382" s="36">
        <v>0</v>
      </c>
      <c r="S382" s="6"/>
      <c r="T382" s="6"/>
    </row>
    <row r="383" spans="1:20" x14ac:dyDescent="0.3">
      <c r="A383" s="8">
        <v>9</v>
      </c>
      <c r="B383" s="67" t="s">
        <v>182</v>
      </c>
      <c r="C383" s="13">
        <v>0</v>
      </c>
      <c r="D383" s="3">
        <v>0</v>
      </c>
      <c r="E383" s="3">
        <v>0</v>
      </c>
      <c r="F383" s="3">
        <v>0</v>
      </c>
      <c r="G383" s="3">
        <f t="shared" si="39"/>
        <v>0</v>
      </c>
      <c r="H383" s="3">
        <v>0</v>
      </c>
      <c r="I383" s="64">
        <v>0</v>
      </c>
      <c r="J383" s="86">
        <v>0</v>
      </c>
      <c r="K383" s="3">
        <f t="shared" si="38"/>
        <v>0</v>
      </c>
      <c r="L383" s="36">
        <v>0</v>
      </c>
      <c r="M383" s="36">
        <v>0</v>
      </c>
      <c r="N383" s="117">
        <v>0</v>
      </c>
      <c r="O383" s="13">
        <f t="shared" si="40"/>
        <v>0</v>
      </c>
      <c r="P383" s="8" t="s">
        <v>283</v>
      </c>
      <c r="Q383" s="8"/>
      <c r="R383" s="36">
        <v>0</v>
      </c>
      <c r="S383" s="6"/>
      <c r="T383" s="6"/>
    </row>
    <row r="384" spans="1:20" x14ac:dyDescent="0.3">
      <c r="A384" s="8">
        <v>10</v>
      </c>
      <c r="B384" s="67" t="s">
        <v>183</v>
      </c>
      <c r="C384" s="13">
        <v>0</v>
      </c>
      <c r="D384" s="3">
        <v>0</v>
      </c>
      <c r="E384" s="3">
        <v>0</v>
      </c>
      <c r="F384" s="3">
        <v>0</v>
      </c>
      <c r="G384" s="3">
        <f t="shared" si="39"/>
        <v>0</v>
      </c>
      <c r="H384" s="3">
        <v>0</v>
      </c>
      <c r="I384" s="3">
        <v>0</v>
      </c>
      <c r="J384" s="86"/>
      <c r="K384" s="3">
        <f t="shared" si="38"/>
        <v>0</v>
      </c>
      <c r="L384" s="36">
        <v>0</v>
      </c>
      <c r="M384" s="36">
        <v>0</v>
      </c>
      <c r="N384" s="117">
        <v>0</v>
      </c>
      <c r="O384" s="13">
        <f t="shared" si="40"/>
        <v>0</v>
      </c>
      <c r="P384" s="8" t="s">
        <v>283</v>
      </c>
      <c r="Q384" s="8"/>
      <c r="R384" s="36">
        <v>0</v>
      </c>
      <c r="S384" s="6"/>
      <c r="T384" s="6"/>
    </row>
    <row r="385" spans="1:20" x14ac:dyDescent="0.3">
      <c r="A385" s="8">
        <v>11</v>
      </c>
      <c r="B385" s="67" t="s">
        <v>89</v>
      </c>
      <c r="C385" s="13">
        <v>0</v>
      </c>
      <c r="D385" s="3">
        <v>0</v>
      </c>
      <c r="E385" s="3">
        <v>0</v>
      </c>
      <c r="F385" s="3">
        <v>0</v>
      </c>
      <c r="G385" s="3">
        <f t="shared" si="39"/>
        <v>0</v>
      </c>
      <c r="H385" s="3">
        <v>0</v>
      </c>
      <c r="I385" s="3">
        <v>0</v>
      </c>
      <c r="J385" s="86">
        <v>0</v>
      </c>
      <c r="K385" s="3">
        <f t="shared" si="38"/>
        <v>0</v>
      </c>
      <c r="L385" s="36">
        <v>0</v>
      </c>
      <c r="M385" s="36">
        <v>0</v>
      </c>
      <c r="N385" s="117">
        <v>0</v>
      </c>
      <c r="O385" s="13">
        <f t="shared" si="40"/>
        <v>0</v>
      </c>
      <c r="P385" s="8" t="s">
        <v>283</v>
      </c>
      <c r="Q385" s="8"/>
      <c r="R385" s="36">
        <v>0</v>
      </c>
      <c r="S385" s="6"/>
      <c r="T385" s="6"/>
    </row>
    <row r="386" spans="1:20" x14ac:dyDescent="0.3">
      <c r="A386" s="8">
        <v>12</v>
      </c>
      <c r="B386" s="67" t="s">
        <v>184</v>
      </c>
      <c r="C386" s="13">
        <v>0</v>
      </c>
      <c r="D386" s="3">
        <v>0</v>
      </c>
      <c r="E386" s="3">
        <v>0</v>
      </c>
      <c r="F386" s="3">
        <v>0</v>
      </c>
      <c r="G386" s="3">
        <f t="shared" si="39"/>
        <v>0</v>
      </c>
      <c r="H386" s="3">
        <v>0</v>
      </c>
      <c r="I386" s="64">
        <v>0</v>
      </c>
      <c r="J386" s="86">
        <v>0</v>
      </c>
      <c r="K386" s="3">
        <f t="shared" si="38"/>
        <v>0</v>
      </c>
      <c r="L386" s="36">
        <v>0</v>
      </c>
      <c r="M386" s="36">
        <v>0</v>
      </c>
      <c r="N386" s="117">
        <v>0</v>
      </c>
      <c r="O386" s="13">
        <f t="shared" si="40"/>
        <v>0</v>
      </c>
      <c r="P386" s="8" t="s">
        <v>283</v>
      </c>
      <c r="Q386" s="8"/>
      <c r="R386" s="36">
        <v>0</v>
      </c>
      <c r="S386" s="6"/>
      <c r="T386" s="6"/>
    </row>
    <row r="387" spans="1:20" x14ac:dyDescent="0.3">
      <c r="A387" s="8">
        <v>13</v>
      </c>
      <c r="B387" s="67" t="s">
        <v>185</v>
      </c>
      <c r="C387" s="13">
        <v>0</v>
      </c>
      <c r="D387" s="3">
        <v>0</v>
      </c>
      <c r="E387" s="3">
        <v>0</v>
      </c>
      <c r="F387" s="3">
        <v>0</v>
      </c>
      <c r="G387" s="3">
        <f t="shared" si="39"/>
        <v>0</v>
      </c>
      <c r="H387" s="3">
        <v>0</v>
      </c>
      <c r="I387" s="3">
        <v>0</v>
      </c>
      <c r="J387" s="68">
        <v>0</v>
      </c>
      <c r="K387" s="3">
        <f t="shared" si="38"/>
        <v>0</v>
      </c>
      <c r="L387" s="36">
        <v>0</v>
      </c>
      <c r="M387" s="36">
        <v>0</v>
      </c>
      <c r="N387" s="117">
        <v>0</v>
      </c>
      <c r="O387" s="13">
        <f t="shared" si="40"/>
        <v>0</v>
      </c>
      <c r="P387" s="8" t="s">
        <v>283</v>
      </c>
      <c r="Q387" s="8"/>
      <c r="R387" s="36">
        <v>0</v>
      </c>
      <c r="S387" s="6"/>
      <c r="T387" s="6"/>
    </row>
    <row r="388" spans="1:20" x14ac:dyDescent="0.3">
      <c r="A388" s="8">
        <v>14</v>
      </c>
      <c r="B388" s="67" t="s">
        <v>186</v>
      </c>
      <c r="C388" s="13">
        <v>0</v>
      </c>
      <c r="D388" s="3">
        <v>0</v>
      </c>
      <c r="E388" s="3">
        <v>0</v>
      </c>
      <c r="F388" s="3">
        <v>0</v>
      </c>
      <c r="G388" s="3">
        <f t="shared" si="39"/>
        <v>0</v>
      </c>
      <c r="H388" s="3">
        <v>0</v>
      </c>
      <c r="I388" s="3">
        <v>0</v>
      </c>
      <c r="J388" s="86">
        <v>0</v>
      </c>
      <c r="K388" s="3">
        <f t="shared" si="38"/>
        <v>0</v>
      </c>
      <c r="L388" s="36">
        <v>0</v>
      </c>
      <c r="M388" s="36">
        <v>0</v>
      </c>
      <c r="N388" s="117">
        <v>0</v>
      </c>
      <c r="O388" s="13">
        <f t="shared" si="40"/>
        <v>0</v>
      </c>
      <c r="P388" s="8" t="s">
        <v>283</v>
      </c>
      <c r="Q388" s="8"/>
      <c r="R388" s="36">
        <v>0</v>
      </c>
      <c r="S388" s="6"/>
      <c r="T388" s="6"/>
    </row>
    <row r="389" spans="1:20" x14ac:dyDescent="0.3">
      <c r="A389" s="8">
        <v>15</v>
      </c>
      <c r="B389" s="67" t="s">
        <v>216</v>
      </c>
      <c r="C389" s="13">
        <v>0</v>
      </c>
      <c r="D389" s="3">
        <v>0</v>
      </c>
      <c r="E389" s="3">
        <v>0</v>
      </c>
      <c r="F389" s="3">
        <v>0</v>
      </c>
      <c r="G389" s="3">
        <f t="shared" si="39"/>
        <v>0</v>
      </c>
      <c r="H389" s="3">
        <v>0</v>
      </c>
      <c r="I389" s="3">
        <v>0</v>
      </c>
      <c r="J389" s="3">
        <v>0</v>
      </c>
      <c r="K389" s="3">
        <f t="shared" si="38"/>
        <v>0</v>
      </c>
      <c r="L389" s="36">
        <v>0</v>
      </c>
      <c r="M389" s="36">
        <v>0</v>
      </c>
      <c r="N389" s="117">
        <v>0</v>
      </c>
      <c r="O389" s="13">
        <f t="shared" si="40"/>
        <v>0</v>
      </c>
      <c r="P389" s="8" t="s">
        <v>283</v>
      </c>
      <c r="Q389" s="8"/>
      <c r="R389" s="36">
        <v>0</v>
      </c>
      <c r="S389" s="6"/>
      <c r="T389" s="6"/>
    </row>
    <row r="390" spans="1:20" x14ac:dyDescent="0.3">
      <c r="A390" s="8">
        <v>16</v>
      </c>
      <c r="B390" s="67" t="s">
        <v>297</v>
      </c>
      <c r="C390" s="13">
        <v>0</v>
      </c>
      <c r="D390" s="3">
        <v>0</v>
      </c>
      <c r="E390" s="3">
        <v>0</v>
      </c>
      <c r="F390" s="3">
        <v>0</v>
      </c>
      <c r="G390" s="3">
        <f t="shared" si="39"/>
        <v>0</v>
      </c>
      <c r="H390" s="3">
        <v>0</v>
      </c>
      <c r="I390" s="3">
        <v>0</v>
      </c>
      <c r="J390" s="3">
        <v>0</v>
      </c>
      <c r="K390" s="3">
        <f t="shared" si="38"/>
        <v>0</v>
      </c>
      <c r="L390" s="36">
        <v>0</v>
      </c>
      <c r="M390" s="36">
        <v>0</v>
      </c>
      <c r="N390" s="117">
        <v>0</v>
      </c>
      <c r="O390" s="13">
        <f t="shared" si="40"/>
        <v>0</v>
      </c>
      <c r="P390" s="8" t="s">
        <v>283</v>
      </c>
      <c r="Q390" s="8"/>
      <c r="R390" s="36">
        <v>0</v>
      </c>
      <c r="S390" s="6"/>
      <c r="T390" s="6"/>
    </row>
    <row r="391" spans="1:20" x14ac:dyDescent="0.3">
      <c r="A391" s="6"/>
      <c r="B391" s="6"/>
      <c r="C391" s="13"/>
      <c r="D391" s="3"/>
      <c r="E391" s="3"/>
      <c r="F391" s="3"/>
      <c r="G391" s="3"/>
      <c r="H391" s="3"/>
      <c r="I391" s="64"/>
      <c r="J391" s="86"/>
      <c r="K391" s="3"/>
      <c r="L391" s="6"/>
      <c r="M391" s="6"/>
      <c r="N391" s="66"/>
      <c r="O391" s="36"/>
      <c r="P391" s="8"/>
      <c r="Q391" s="8"/>
      <c r="R391" s="6"/>
      <c r="S391" s="6"/>
      <c r="T391" s="6"/>
    </row>
    <row r="392" spans="1:20" x14ac:dyDescent="0.3">
      <c r="A392" s="6"/>
      <c r="B392" s="41" t="s">
        <v>3</v>
      </c>
      <c r="C392" s="13">
        <f>SUM(C375:C391)</f>
        <v>7</v>
      </c>
      <c r="D392" s="13">
        <f t="shared" ref="D392:K392" si="41">SUM(D375:D388)</f>
        <v>0</v>
      </c>
      <c r="E392" s="13">
        <f t="shared" si="41"/>
        <v>0</v>
      </c>
      <c r="F392" s="13">
        <f t="shared" si="41"/>
        <v>0</v>
      </c>
      <c r="G392" s="13">
        <f t="shared" si="41"/>
        <v>7</v>
      </c>
      <c r="H392" s="13">
        <f t="shared" si="41"/>
        <v>3</v>
      </c>
      <c r="I392" s="13">
        <f t="shared" si="41"/>
        <v>4</v>
      </c>
      <c r="J392" s="13">
        <f t="shared" si="41"/>
        <v>0</v>
      </c>
      <c r="K392" s="13">
        <f t="shared" si="41"/>
        <v>7</v>
      </c>
      <c r="L392" s="7">
        <f>SUM(L376:L391)</f>
        <v>1080</v>
      </c>
      <c r="M392" s="63">
        <f>SUM(M375:M388)/2</f>
        <v>270</v>
      </c>
      <c r="N392" s="98">
        <f>SUM(N376:N391)</f>
        <v>1080</v>
      </c>
      <c r="O392" s="13">
        <f>SUM(O375:O388)/2</f>
        <v>270</v>
      </c>
      <c r="P392" s="8" t="s">
        <v>283</v>
      </c>
      <c r="Q392" s="8">
        <v>40000</v>
      </c>
      <c r="R392" s="40">
        <f>SUM(R376:R391)</f>
        <v>26</v>
      </c>
      <c r="S392" s="63"/>
      <c r="T392" s="6"/>
    </row>
    <row r="394" spans="1:20" x14ac:dyDescent="0.3">
      <c r="A394" s="16" t="s">
        <v>46</v>
      </c>
      <c r="O394" s="419" t="str">
        <f>O343</f>
        <v>Selupu Rejang, 31 Desember 2023</v>
      </c>
      <c r="P394" s="419"/>
      <c r="Q394" s="419"/>
      <c r="R394" s="419"/>
    </row>
    <row r="395" spans="1:20" x14ac:dyDescent="0.3">
      <c r="O395" s="419" t="s">
        <v>2</v>
      </c>
      <c r="P395" s="419"/>
      <c r="Q395" s="419"/>
      <c r="R395" s="419"/>
    </row>
    <row r="396" spans="1:20" ht="21" customHeight="1" x14ac:dyDescent="0.3"/>
    <row r="397" spans="1:20" x14ac:dyDescent="0.3">
      <c r="O397" s="428" t="str">
        <f>O347</f>
        <v>SINTA MARIANA, SP</v>
      </c>
      <c r="P397" s="428"/>
      <c r="Q397" s="428"/>
      <c r="R397" s="428"/>
      <c r="S397" s="81"/>
      <c r="T397" s="81"/>
    </row>
    <row r="398" spans="1:20" x14ac:dyDescent="0.3">
      <c r="O398" s="419" t="str">
        <f>O348</f>
        <v>-</v>
      </c>
      <c r="P398" s="419"/>
      <c r="Q398" s="419"/>
      <c r="R398" s="419"/>
    </row>
    <row r="402" spans="1:20" x14ac:dyDescent="0.3">
      <c r="A402" s="16" t="s">
        <v>96</v>
      </c>
    </row>
    <row r="403" spans="1:20" x14ac:dyDescent="0.3">
      <c r="L403" s="17"/>
    </row>
    <row r="404" spans="1:20" ht="14.25" customHeight="1" x14ac:dyDescent="0.3">
      <c r="A404" s="441" t="s">
        <v>93</v>
      </c>
      <c r="B404" s="460"/>
      <c r="C404" s="460"/>
      <c r="D404" s="460"/>
      <c r="E404" s="460"/>
      <c r="F404" s="460"/>
      <c r="G404" s="460"/>
      <c r="H404" s="460"/>
      <c r="I404" s="460"/>
      <c r="J404" s="460"/>
      <c r="K404" s="460"/>
      <c r="L404" s="460"/>
      <c r="M404" s="460"/>
      <c r="N404" s="460"/>
      <c r="O404" s="460"/>
      <c r="P404" s="460"/>
      <c r="Q404" s="460"/>
      <c r="R404" s="460"/>
      <c r="S404" s="460"/>
      <c r="T404" s="447"/>
    </row>
    <row r="405" spans="1:20" ht="14.25" customHeight="1" x14ac:dyDescent="0.3">
      <c r="A405" s="444" t="s">
        <v>4</v>
      </c>
      <c r="B405" s="461"/>
      <c r="C405" s="461"/>
      <c r="D405" s="461"/>
      <c r="E405" s="461"/>
      <c r="F405" s="461"/>
      <c r="G405" s="461"/>
      <c r="H405" s="461"/>
      <c r="I405" s="461"/>
      <c r="J405" s="461"/>
      <c r="K405" s="461"/>
      <c r="L405" s="461"/>
      <c r="M405" s="461"/>
      <c r="N405" s="461"/>
      <c r="O405" s="461"/>
      <c r="P405" s="461"/>
      <c r="Q405" s="461"/>
      <c r="R405" s="461"/>
      <c r="S405" s="461"/>
      <c r="T405" s="445"/>
    </row>
    <row r="406" spans="1:20" ht="14.25" customHeight="1" x14ac:dyDescent="0.3">
      <c r="N406" s="112"/>
    </row>
    <row r="407" spans="1:20" ht="14.25" customHeight="1" x14ac:dyDescent="0.3">
      <c r="A407" s="19" t="s">
        <v>5</v>
      </c>
      <c r="B407" s="19"/>
      <c r="C407" s="19" t="s">
        <v>78</v>
      </c>
      <c r="D407" s="19"/>
      <c r="L407" s="20"/>
      <c r="N407" s="113"/>
      <c r="Q407" s="16" t="s">
        <v>42</v>
      </c>
      <c r="S407" s="16" t="str">
        <f>S362</f>
        <v>: 2023</v>
      </c>
    </row>
    <row r="408" spans="1:20" ht="14.25" customHeight="1" x14ac:dyDescent="0.3">
      <c r="A408" s="16" t="s">
        <v>9</v>
      </c>
      <c r="C408" s="16" t="str">
        <f>C363</f>
        <v>: SELUPU REJANG</v>
      </c>
      <c r="Q408" s="16" t="s">
        <v>43</v>
      </c>
      <c r="S408" s="16" t="s">
        <v>45</v>
      </c>
    </row>
    <row r="409" spans="1:20" ht="14.25" customHeight="1" x14ac:dyDescent="0.3">
      <c r="A409" s="16" t="s">
        <v>6</v>
      </c>
      <c r="C409" s="16" t="s">
        <v>99</v>
      </c>
      <c r="Q409" s="16" t="s">
        <v>44</v>
      </c>
      <c r="S409" s="16" t="str">
        <f>S364</f>
        <v>: IV ( Empat )</v>
      </c>
    </row>
    <row r="410" spans="1:20" ht="14.25" customHeight="1" x14ac:dyDescent="0.3">
      <c r="A410" s="16" t="s">
        <v>7</v>
      </c>
      <c r="C410" s="16" t="s">
        <v>41</v>
      </c>
    </row>
    <row r="412" spans="1:20" x14ac:dyDescent="0.3">
      <c r="A412" s="424" t="s">
        <v>8</v>
      </c>
      <c r="B412" s="424" t="s">
        <v>91</v>
      </c>
      <c r="C412" s="22" t="s">
        <v>10</v>
      </c>
      <c r="D412" s="433" t="s">
        <v>15</v>
      </c>
      <c r="E412" s="422"/>
      <c r="F412" s="422"/>
      <c r="G412" s="422"/>
      <c r="H412" s="422"/>
      <c r="I412" s="422"/>
      <c r="J412" s="422"/>
      <c r="K412" s="423"/>
      <c r="L412" s="431" t="s">
        <v>28</v>
      </c>
      <c r="M412" s="432"/>
      <c r="N412" s="431" t="s">
        <v>28</v>
      </c>
      <c r="O412" s="432"/>
      <c r="P412" s="23"/>
      <c r="Q412" s="387"/>
      <c r="R412" s="421" t="s">
        <v>35</v>
      </c>
      <c r="S412" s="427"/>
      <c r="T412" s="424" t="s">
        <v>39</v>
      </c>
    </row>
    <row r="413" spans="1:20" x14ac:dyDescent="0.3">
      <c r="A413" s="425"/>
      <c r="B413" s="425"/>
      <c r="C413" s="24" t="s">
        <v>11</v>
      </c>
      <c r="D413" s="421" t="s">
        <v>16</v>
      </c>
      <c r="E413" s="422"/>
      <c r="F413" s="422"/>
      <c r="G413" s="423"/>
      <c r="H413" s="433" t="s">
        <v>23</v>
      </c>
      <c r="I413" s="422"/>
      <c r="J413" s="422"/>
      <c r="K413" s="423"/>
      <c r="L413" s="434" t="s">
        <v>29</v>
      </c>
      <c r="M413" s="435"/>
      <c r="N413" s="434" t="s">
        <v>29</v>
      </c>
      <c r="O413" s="435"/>
      <c r="P413" s="25"/>
      <c r="Q413" s="26" t="s">
        <v>416</v>
      </c>
      <c r="R413" s="429" t="s">
        <v>36</v>
      </c>
      <c r="S413" s="430"/>
      <c r="T413" s="425"/>
    </row>
    <row r="414" spans="1:20" x14ac:dyDescent="0.3">
      <c r="A414" s="425"/>
      <c r="B414" s="425"/>
      <c r="C414" s="26" t="s">
        <v>12</v>
      </c>
      <c r="D414" s="23"/>
      <c r="E414" s="27"/>
      <c r="F414" s="23"/>
      <c r="G414" s="23"/>
      <c r="H414" s="23"/>
      <c r="I414" s="23"/>
      <c r="J414" s="23"/>
      <c r="K414" s="23"/>
      <c r="L414" s="421" t="s">
        <v>30</v>
      </c>
      <c r="M414" s="427"/>
      <c r="N414" s="421" t="s">
        <v>30</v>
      </c>
      <c r="O414" s="427"/>
      <c r="P414" s="24" t="s">
        <v>34</v>
      </c>
      <c r="Q414" s="24" t="s">
        <v>417</v>
      </c>
      <c r="R414" s="22"/>
      <c r="S414" s="22"/>
      <c r="T414" s="425"/>
    </row>
    <row r="415" spans="1:20" x14ac:dyDescent="0.3">
      <c r="A415" s="425"/>
      <c r="B415" s="425"/>
      <c r="C415" s="26" t="s">
        <v>13</v>
      </c>
      <c r="D415" s="24" t="s">
        <v>17</v>
      </c>
      <c r="E415" s="28" t="s">
        <v>17</v>
      </c>
      <c r="F415" s="24" t="s">
        <v>20</v>
      </c>
      <c r="G415" s="24" t="s">
        <v>22</v>
      </c>
      <c r="H415" s="24" t="s">
        <v>24</v>
      </c>
      <c r="I415" s="24" t="s">
        <v>25</v>
      </c>
      <c r="J415" s="24" t="s">
        <v>26</v>
      </c>
      <c r="K415" s="24" t="s">
        <v>22</v>
      </c>
      <c r="L415" s="429" t="s">
        <v>14</v>
      </c>
      <c r="M415" s="430"/>
      <c r="N415" s="429" t="s">
        <v>33</v>
      </c>
      <c r="O415" s="430"/>
      <c r="P415" s="24" t="s">
        <v>28</v>
      </c>
      <c r="Q415" s="24" t="s">
        <v>418</v>
      </c>
      <c r="R415" s="24" t="s">
        <v>37</v>
      </c>
      <c r="S415" s="24" t="s">
        <v>38</v>
      </c>
      <c r="T415" s="425"/>
    </row>
    <row r="416" spans="1:20" x14ac:dyDescent="0.3">
      <c r="A416" s="425"/>
      <c r="B416" s="425"/>
      <c r="C416" s="26" t="s">
        <v>14</v>
      </c>
      <c r="D416" s="24" t="s">
        <v>18</v>
      </c>
      <c r="E416" s="28" t="s">
        <v>19</v>
      </c>
      <c r="F416" s="24" t="s">
        <v>21</v>
      </c>
      <c r="G416" s="24"/>
      <c r="H416" s="24"/>
      <c r="I416" s="24"/>
      <c r="J416" s="24" t="s">
        <v>27</v>
      </c>
      <c r="K416" s="24"/>
      <c r="L416" s="22" t="s">
        <v>22</v>
      </c>
      <c r="M416" s="22" t="s">
        <v>31</v>
      </c>
      <c r="N416" s="114" t="s">
        <v>22</v>
      </c>
      <c r="O416" s="22" t="s">
        <v>31</v>
      </c>
      <c r="P416" s="25"/>
      <c r="Q416" s="25"/>
      <c r="R416" s="25"/>
      <c r="S416" s="25"/>
      <c r="T416" s="425"/>
    </row>
    <row r="417" spans="1:21" x14ac:dyDescent="0.3">
      <c r="A417" s="426"/>
      <c r="B417" s="426"/>
      <c r="C417" s="29"/>
      <c r="D417" s="30"/>
      <c r="E417" s="31"/>
      <c r="F417" s="30"/>
      <c r="G417" s="30"/>
      <c r="H417" s="30"/>
      <c r="I417" s="30"/>
      <c r="J417" s="30"/>
      <c r="K417" s="30"/>
      <c r="L417" s="32" t="s">
        <v>29</v>
      </c>
      <c r="M417" s="33" t="s">
        <v>32</v>
      </c>
      <c r="N417" s="115" t="s">
        <v>29</v>
      </c>
      <c r="O417" s="33" t="s">
        <v>32</v>
      </c>
      <c r="P417" s="30"/>
      <c r="Q417" s="30"/>
      <c r="R417" s="30"/>
      <c r="S417" s="30"/>
      <c r="T417" s="426"/>
    </row>
    <row r="418" spans="1:21" x14ac:dyDescent="0.3">
      <c r="A418" s="8">
        <v>1</v>
      </c>
      <c r="B418" s="8">
        <v>2</v>
      </c>
      <c r="C418" s="8">
        <v>3</v>
      </c>
      <c r="D418" s="8">
        <v>4</v>
      </c>
      <c r="E418" s="8">
        <v>5</v>
      </c>
      <c r="F418" s="8">
        <v>6</v>
      </c>
      <c r="G418" s="8" t="s">
        <v>0</v>
      </c>
      <c r="H418" s="8">
        <v>8</v>
      </c>
      <c r="I418" s="8">
        <v>9</v>
      </c>
      <c r="J418" s="8">
        <v>10</v>
      </c>
      <c r="K418" s="8" t="s">
        <v>1</v>
      </c>
      <c r="L418" s="8">
        <v>12</v>
      </c>
      <c r="M418" s="8">
        <v>13</v>
      </c>
      <c r="N418" s="72">
        <v>14</v>
      </c>
      <c r="O418" s="8">
        <v>15</v>
      </c>
      <c r="P418" s="8">
        <v>16</v>
      </c>
      <c r="Q418" s="8"/>
      <c r="R418" s="8">
        <v>17</v>
      </c>
      <c r="S418" s="8">
        <v>18</v>
      </c>
      <c r="T418" s="8">
        <v>19</v>
      </c>
    </row>
    <row r="419" spans="1:21" ht="20.100000000000001" customHeight="1" x14ac:dyDescent="0.3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6"/>
      <c r="O419" s="7"/>
      <c r="P419" s="6"/>
      <c r="Q419" s="6"/>
      <c r="R419" s="6"/>
      <c r="S419" s="6"/>
      <c r="T419" s="6"/>
    </row>
    <row r="420" spans="1:21" x14ac:dyDescent="0.3">
      <c r="A420" s="8">
        <v>1</v>
      </c>
      <c r="B420" s="67" t="s">
        <v>291</v>
      </c>
      <c r="C420" s="13">
        <v>0</v>
      </c>
      <c r="D420" s="3">
        <v>0</v>
      </c>
      <c r="E420" s="3">
        <v>0</v>
      </c>
      <c r="F420" s="3">
        <v>0</v>
      </c>
      <c r="G420" s="3">
        <f>C420+E420-F420</f>
        <v>0</v>
      </c>
      <c r="H420" s="3">
        <v>0</v>
      </c>
      <c r="I420" s="64">
        <v>0</v>
      </c>
      <c r="J420" s="86">
        <v>0</v>
      </c>
      <c r="K420" s="3">
        <f>H420+I420+J420</f>
        <v>0</v>
      </c>
      <c r="L420" s="36">
        <v>0</v>
      </c>
      <c r="M420" s="36">
        <v>0</v>
      </c>
      <c r="N420" s="117">
        <v>0</v>
      </c>
      <c r="O420" s="13">
        <f>M420</f>
        <v>0</v>
      </c>
      <c r="P420" s="8" t="s">
        <v>65</v>
      </c>
      <c r="Q420" s="8"/>
      <c r="R420" s="13">
        <v>0</v>
      </c>
      <c r="S420" s="6"/>
      <c r="T420" s="6"/>
    </row>
    <row r="421" spans="1:21" x14ac:dyDescent="0.3">
      <c r="A421" s="8">
        <v>2</v>
      </c>
      <c r="B421" s="67" t="s">
        <v>175</v>
      </c>
      <c r="C421" s="37">
        <v>1.25</v>
      </c>
      <c r="D421" s="3">
        <v>0</v>
      </c>
      <c r="E421" s="3">
        <v>0</v>
      </c>
      <c r="F421" s="3">
        <v>0</v>
      </c>
      <c r="G421" s="38">
        <f>C421+E421-F421</f>
        <v>1.25</v>
      </c>
      <c r="H421" s="37">
        <v>1.25</v>
      </c>
      <c r="I421" s="36">
        <v>0</v>
      </c>
      <c r="J421" s="68">
        <v>0</v>
      </c>
      <c r="K421" s="38">
        <f t="shared" ref="K421:K435" si="42">H421+I421+J421</f>
        <v>1.25</v>
      </c>
      <c r="L421" s="36">
        <v>0</v>
      </c>
      <c r="M421" s="36">
        <v>0</v>
      </c>
      <c r="N421" s="117">
        <v>0</v>
      </c>
      <c r="O421" s="13">
        <f>M421</f>
        <v>0</v>
      </c>
      <c r="P421" s="8" t="s">
        <v>65</v>
      </c>
      <c r="Q421" s="8"/>
      <c r="R421" s="13">
        <v>0</v>
      </c>
      <c r="S421" s="6"/>
      <c r="T421" s="6"/>
    </row>
    <row r="422" spans="1:21" x14ac:dyDescent="0.3">
      <c r="A422" s="8">
        <v>3</v>
      </c>
      <c r="B422" s="67" t="s">
        <v>176</v>
      </c>
      <c r="C422" s="13">
        <v>51</v>
      </c>
      <c r="D422" s="3">
        <v>0</v>
      </c>
      <c r="E422" s="3">
        <v>0</v>
      </c>
      <c r="F422" s="3">
        <v>0</v>
      </c>
      <c r="G422" s="3">
        <f t="shared" ref="G422:G433" si="43">C422+E422-F422</f>
        <v>51</v>
      </c>
      <c r="H422" s="3">
        <v>27</v>
      </c>
      <c r="I422" s="3">
        <v>24</v>
      </c>
      <c r="J422" s="86">
        <v>0</v>
      </c>
      <c r="K422" s="3">
        <f t="shared" si="42"/>
        <v>51</v>
      </c>
      <c r="L422" s="13">
        <v>24000</v>
      </c>
      <c r="M422" s="13">
        <v>1000</v>
      </c>
      <c r="N422" s="98">
        <f>I422*O422</f>
        <v>14400</v>
      </c>
      <c r="O422" s="13">
        <v>600</v>
      </c>
      <c r="P422" s="8" t="s">
        <v>65</v>
      </c>
      <c r="Q422" s="8">
        <v>120000</v>
      </c>
      <c r="R422" s="13">
        <v>41</v>
      </c>
      <c r="S422" s="6"/>
      <c r="T422" s="6"/>
    </row>
    <row r="423" spans="1:21" s="256" customFormat="1" x14ac:dyDescent="0.3">
      <c r="A423" s="119">
        <v>4</v>
      </c>
      <c r="B423" s="120" t="s">
        <v>177</v>
      </c>
      <c r="C423" s="307">
        <v>3</v>
      </c>
      <c r="D423" s="122">
        <v>0</v>
      </c>
      <c r="E423" s="122">
        <v>0</v>
      </c>
      <c r="F423" s="122">
        <v>0</v>
      </c>
      <c r="G423" s="122">
        <f t="shared" si="43"/>
        <v>3</v>
      </c>
      <c r="H423" s="335">
        <v>1</v>
      </c>
      <c r="I423" s="307">
        <v>2</v>
      </c>
      <c r="J423" s="330">
        <v>0</v>
      </c>
      <c r="K423" s="122">
        <f t="shared" si="42"/>
        <v>3</v>
      </c>
      <c r="L423" s="307">
        <v>2000</v>
      </c>
      <c r="M423" s="307">
        <v>1000</v>
      </c>
      <c r="N423" s="98">
        <f t="shared" ref="N423:N435" si="44">I423*O423</f>
        <v>1200</v>
      </c>
      <c r="O423" s="307">
        <v>600</v>
      </c>
      <c r="P423" s="119" t="s">
        <v>65</v>
      </c>
      <c r="Q423" s="8">
        <v>120000</v>
      </c>
      <c r="R423" s="307">
        <v>21</v>
      </c>
      <c r="S423" s="127"/>
      <c r="T423" s="127"/>
      <c r="U423" s="256">
        <v>20</v>
      </c>
    </row>
    <row r="424" spans="1:21" x14ac:dyDescent="0.3">
      <c r="A424" s="8">
        <v>5</v>
      </c>
      <c r="B424" s="67" t="s">
        <v>178</v>
      </c>
      <c r="C424" s="36">
        <v>0</v>
      </c>
      <c r="D424" s="3">
        <v>0</v>
      </c>
      <c r="E424" s="3">
        <v>0</v>
      </c>
      <c r="F424" s="3">
        <v>0</v>
      </c>
      <c r="G424" s="64">
        <f t="shared" si="43"/>
        <v>0</v>
      </c>
      <c r="H424" s="3">
        <v>0</v>
      </c>
      <c r="I424" s="3">
        <v>0</v>
      </c>
      <c r="J424" s="86">
        <v>0</v>
      </c>
      <c r="K424" s="3">
        <f t="shared" si="42"/>
        <v>0</v>
      </c>
      <c r="L424" s="13">
        <f t="shared" ref="L424:L433" si="45">I424*M424</f>
        <v>0</v>
      </c>
      <c r="M424" s="13">
        <v>0</v>
      </c>
      <c r="N424" s="98">
        <f t="shared" si="44"/>
        <v>0</v>
      </c>
      <c r="O424" s="13"/>
      <c r="P424" s="8" t="s">
        <v>65</v>
      </c>
      <c r="Q424" s="8"/>
      <c r="R424" s="13">
        <v>0</v>
      </c>
      <c r="S424" s="6"/>
      <c r="T424" s="6"/>
    </row>
    <row r="425" spans="1:21" x14ac:dyDescent="0.3">
      <c r="A425" s="8">
        <v>6</v>
      </c>
      <c r="B425" s="67" t="s">
        <v>179</v>
      </c>
      <c r="C425" s="13">
        <v>0</v>
      </c>
      <c r="D425" s="3">
        <v>0</v>
      </c>
      <c r="E425" s="3">
        <v>0</v>
      </c>
      <c r="F425" s="3">
        <v>0</v>
      </c>
      <c r="G425" s="3">
        <f t="shared" si="43"/>
        <v>0</v>
      </c>
      <c r="H425" s="3">
        <v>0</v>
      </c>
      <c r="I425" s="3">
        <v>0</v>
      </c>
      <c r="J425" s="68">
        <v>0</v>
      </c>
      <c r="K425" s="3">
        <f t="shared" si="42"/>
        <v>0</v>
      </c>
      <c r="L425" s="13">
        <f t="shared" si="45"/>
        <v>0</v>
      </c>
      <c r="M425" s="13">
        <v>0</v>
      </c>
      <c r="N425" s="98">
        <f t="shared" si="44"/>
        <v>0</v>
      </c>
      <c r="O425" s="13"/>
      <c r="P425" s="8" t="s">
        <v>65</v>
      </c>
      <c r="Q425" s="8"/>
      <c r="R425" s="13">
        <v>0</v>
      </c>
      <c r="S425" s="6"/>
      <c r="T425" s="6"/>
    </row>
    <row r="426" spans="1:21" x14ac:dyDescent="0.3">
      <c r="A426" s="8">
        <v>7</v>
      </c>
      <c r="B426" s="67" t="s">
        <v>180</v>
      </c>
      <c r="C426" s="13">
        <v>0</v>
      </c>
      <c r="D426" s="3">
        <v>0</v>
      </c>
      <c r="E426" s="3">
        <v>0</v>
      </c>
      <c r="F426" s="3">
        <v>0</v>
      </c>
      <c r="G426" s="3">
        <f t="shared" si="43"/>
        <v>0</v>
      </c>
      <c r="H426" s="3">
        <v>0</v>
      </c>
      <c r="I426" s="3">
        <v>0</v>
      </c>
      <c r="J426" s="86">
        <v>0</v>
      </c>
      <c r="K426" s="3">
        <f t="shared" si="42"/>
        <v>0</v>
      </c>
      <c r="L426" s="13">
        <f t="shared" si="45"/>
        <v>0</v>
      </c>
      <c r="M426" s="13">
        <v>0</v>
      </c>
      <c r="N426" s="98">
        <f t="shared" si="44"/>
        <v>0</v>
      </c>
      <c r="O426" s="13"/>
      <c r="P426" s="8" t="s">
        <v>65</v>
      </c>
      <c r="Q426" s="8"/>
      <c r="R426" s="13">
        <v>0</v>
      </c>
      <c r="S426" s="6"/>
      <c r="T426" s="6"/>
    </row>
    <row r="427" spans="1:21" x14ac:dyDescent="0.3">
      <c r="A427" s="8">
        <v>8</v>
      </c>
      <c r="B427" s="67" t="s">
        <v>181</v>
      </c>
      <c r="C427" s="13">
        <v>42</v>
      </c>
      <c r="D427" s="3">
        <v>0</v>
      </c>
      <c r="E427" s="3">
        <v>0</v>
      </c>
      <c r="F427" s="3">
        <v>0</v>
      </c>
      <c r="G427" s="3">
        <f>C427+E427-F427</f>
        <v>42</v>
      </c>
      <c r="H427" s="3">
        <v>28</v>
      </c>
      <c r="I427" s="3">
        <v>14</v>
      </c>
      <c r="J427" s="86">
        <v>0</v>
      </c>
      <c r="K427" s="3">
        <f t="shared" si="42"/>
        <v>42</v>
      </c>
      <c r="L427" s="13">
        <v>12600</v>
      </c>
      <c r="M427" s="13">
        <v>900</v>
      </c>
      <c r="N427" s="98">
        <f t="shared" si="44"/>
        <v>8400</v>
      </c>
      <c r="O427" s="13">
        <v>600</v>
      </c>
      <c r="P427" s="8" t="s">
        <v>65</v>
      </c>
      <c r="Q427" s="8">
        <v>120000</v>
      </c>
      <c r="R427" s="13">
        <v>34</v>
      </c>
      <c r="S427" s="6"/>
      <c r="T427" s="6"/>
    </row>
    <row r="428" spans="1:21" x14ac:dyDescent="0.3">
      <c r="A428" s="8">
        <v>9</v>
      </c>
      <c r="B428" s="67" t="s">
        <v>182</v>
      </c>
      <c r="C428" s="37">
        <v>41.25</v>
      </c>
      <c r="D428" s="3">
        <v>0</v>
      </c>
      <c r="E428" s="3">
        <v>0</v>
      </c>
      <c r="F428" s="3">
        <v>0</v>
      </c>
      <c r="G428" s="38">
        <f t="shared" si="43"/>
        <v>41.25</v>
      </c>
      <c r="H428" s="38">
        <v>21.25</v>
      </c>
      <c r="I428" s="3">
        <v>20</v>
      </c>
      <c r="J428" s="86">
        <v>0</v>
      </c>
      <c r="K428" s="38">
        <f t="shared" si="42"/>
        <v>41.25</v>
      </c>
      <c r="L428" s="13">
        <v>20000</v>
      </c>
      <c r="M428" s="13">
        <v>1000</v>
      </c>
      <c r="N428" s="98">
        <f t="shared" si="44"/>
        <v>12000</v>
      </c>
      <c r="O428" s="13">
        <v>600</v>
      </c>
      <c r="P428" s="8" t="s">
        <v>65</v>
      </c>
      <c r="Q428" s="8">
        <v>120000</v>
      </c>
      <c r="R428" s="13">
        <v>42</v>
      </c>
      <c r="S428" s="6"/>
      <c r="T428" s="6"/>
    </row>
    <row r="429" spans="1:21" x14ac:dyDescent="0.3">
      <c r="A429" s="8">
        <v>10</v>
      </c>
      <c r="B429" s="67" t="s">
        <v>183</v>
      </c>
      <c r="C429" s="13">
        <v>0</v>
      </c>
      <c r="D429" s="3">
        <v>0</v>
      </c>
      <c r="E429" s="3">
        <v>0</v>
      </c>
      <c r="F429" s="3">
        <v>0</v>
      </c>
      <c r="G429" s="3">
        <f t="shared" si="43"/>
        <v>0</v>
      </c>
      <c r="H429" s="3">
        <v>0</v>
      </c>
      <c r="I429" s="3">
        <v>0</v>
      </c>
      <c r="J429" s="86"/>
      <c r="K429" s="3">
        <f t="shared" si="42"/>
        <v>0</v>
      </c>
      <c r="L429" s="13"/>
      <c r="M429" s="36"/>
      <c r="N429" s="98">
        <f t="shared" si="44"/>
        <v>0</v>
      </c>
      <c r="O429" s="13"/>
      <c r="P429" s="8" t="s">
        <v>65</v>
      </c>
      <c r="Q429" s="8"/>
      <c r="R429" s="13">
        <v>0</v>
      </c>
      <c r="S429" s="6"/>
      <c r="T429" s="6"/>
    </row>
    <row r="430" spans="1:21" s="256" customFormat="1" x14ac:dyDescent="0.3">
      <c r="A430" s="119">
        <v>11</v>
      </c>
      <c r="B430" s="120" t="s">
        <v>89</v>
      </c>
      <c r="C430" s="307">
        <v>71</v>
      </c>
      <c r="D430" s="122">
        <v>0</v>
      </c>
      <c r="E430" s="122">
        <v>0</v>
      </c>
      <c r="F430" s="122">
        <v>0</v>
      </c>
      <c r="G430" s="122">
        <f t="shared" si="43"/>
        <v>71</v>
      </c>
      <c r="H430" s="122">
        <v>32</v>
      </c>
      <c r="I430" s="122">
        <v>39</v>
      </c>
      <c r="J430" s="330">
        <v>0</v>
      </c>
      <c r="K430" s="122">
        <f t="shared" si="42"/>
        <v>71</v>
      </c>
      <c r="L430" s="307">
        <v>42900</v>
      </c>
      <c r="M430" s="307">
        <v>1100</v>
      </c>
      <c r="N430" s="98">
        <f t="shared" si="44"/>
        <v>23400</v>
      </c>
      <c r="O430" s="307">
        <v>600</v>
      </c>
      <c r="P430" s="119" t="s">
        <v>65</v>
      </c>
      <c r="Q430" s="8">
        <v>120000</v>
      </c>
      <c r="R430" s="307">
        <v>60</v>
      </c>
      <c r="S430" s="127"/>
      <c r="T430" s="127"/>
    </row>
    <row r="431" spans="1:21" x14ac:dyDescent="0.3">
      <c r="A431" s="8">
        <v>12</v>
      </c>
      <c r="B431" s="67" t="s">
        <v>184</v>
      </c>
      <c r="C431" s="13">
        <v>0</v>
      </c>
      <c r="D431" s="3">
        <v>0</v>
      </c>
      <c r="E431" s="3">
        <v>0</v>
      </c>
      <c r="F431" s="3">
        <v>0</v>
      </c>
      <c r="G431" s="3">
        <f t="shared" si="43"/>
        <v>0</v>
      </c>
      <c r="H431" s="3">
        <v>0</v>
      </c>
      <c r="I431" s="64">
        <v>0</v>
      </c>
      <c r="J431" s="86">
        <v>0</v>
      </c>
      <c r="K431" s="3">
        <f t="shared" si="42"/>
        <v>0</v>
      </c>
      <c r="L431" s="36">
        <f t="shared" si="45"/>
        <v>0</v>
      </c>
      <c r="M431" s="36">
        <v>0</v>
      </c>
      <c r="N431" s="98">
        <f t="shared" si="44"/>
        <v>0</v>
      </c>
      <c r="O431" s="13">
        <v>0</v>
      </c>
      <c r="P431" s="8" t="s">
        <v>65</v>
      </c>
      <c r="Q431" s="8"/>
      <c r="R431" s="13">
        <v>0</v>
      </c>
      <c r="S431" s="6"/>
      <c r="T431" s="6"/>
    </row>
    <row r="432" spans="1:21" x14ac:dyDescent="0.3">
      <c r="A432" s="8">
        <v>13</v>
      </c>
      <c r="B432" s="67" t="s">
        <v>185</v>
      </c>
      <c r="C432" s="13">
        <v>0</v>
      </c>
      <c r="D432" s="3">
        <v>0</v>
      </c>
      <c r="E432" s="3">
        <v>0</v>
      </c>
      <c r="F432" s="3">
        <v>0</v>
      </c>
      <c r="G432" s="3">
        <f t="shared" si="43"/>
        <v>0</v>
      </c>
      <c r="H432" s="3">
        <v>0</v>
      </c>
      <c r="I432" s="3">
        <v>0</v>
      </c>
      <c r="J432" s="68">
        <v>0</v>
      </c>
      <c r="K432" s="3">
        <f>H432+I432+J432</f>
        <v>0</v>
      </c>
      <c r="L432" s="36">
        <f t="shared" si="45"/>
        <v>0</v>
      </c>
      <c r="M432" s="36">
        <v>0</v>
      </c>
      <c r="N432" s="98">
        <f t="shared" si="44"/>
        <v>0</v>
      </c>
      <c r="O432" s="13"/>
      <c r="P432" s="8" t="s">
        <v>65</v>
      </c>
      <c r="Q432" s="8"/>
      <c r="R432" s="13">
        <v>0</v>
      </c>
      <c r="S432" s="6"/>
      <c r="T432" s="6"/>
    </row>
    <row r="433" spans="1:20" x14ac:dyDescent="0.3">
      <c r="A433" s="8">
        <v>14</v>
      </c>
      <c r="B433" s="67" t="s">
        <v>186</v>
      </c>
      <c r="C433" s="13">
        <v>0</v>
      </c>
      <c r="D433" s="3">
        <v>0</v>
      </c>
      <c r="E433" s="3">
        <v>0</v>
      </c>
      <c r="F433" s="3">
        <v>0</v>
      </c>
      <c r="G433" s="3">
        <f t="shared" si="43"/>
        <v>0</v>
      </c>
      <c r="H433" s="3">
        <v>0</v>
      </c>
      <c r="I433" s="3">
        <v>0</v>
      </c>
      <c r="J433" s="86">
        <v>0</v>
      </c>
      <c r="K433" s="3">
        <f t="shared" si="42"/>
        <v>0</v>
      </c>
      <c r="L433" s="36">
        <f t="shared" si="45"/>
        <v>0</v>
      </c>
      <c r="M433" s="36">
        <v>0</v>
      </c>
      <c r="N433" s="98">
        <f t="shared" si="44"/>
        <v>0</v>
      </c>
      <c r="O433" s="13"/>
      <c r="P433" s="8" t="s">
        <v>65</v>
      </c>
      <c r="Q433" s="8"/>
      <c r="R433" s="13">
        <v>0</v>
      </c>
      <c r="S433" s="6"/>
      <c r="T433" s="6"/>
    </row>
    <row r="434" spans="1:20" x14ac:dyDescent="0.3">
      <c r="A434" s="8">
        <v>15</v>
      </c>
      <c r="B434" s="67" t="s">
        <v>216</v>
      </c>
      <c r="C434" s="13">
        <v>31</v>
      </c>
      <c r="D434" s="3">
        <v>0</v>
      </c>
      <c r="E434" s="3">
        <v>0</v>
      </c>
      <c r="F434" s="3">
        <v>0</v>
      </c>
      <c r="G434" s="3">
        <f>C434+E434-F434</f>
        <v>31</v>
      </c>
      <c r="H434" s="3">
        <v>16</v>
      </c>
      <c r="I434" s="3">
        <v>15</v>
      </c>
      <c r="J434" s="86">
        <v>0</v>
      </c>
      <c r="K434" s="3">
        <f t="shared" si="42"/>
        <v>31</v>
      </c>
      <c r="L434" s="13">
        <v>15000</v>
      </c>
      <c r="M434" s="13">
        <v>1000</v>
      </c>
      <c r="N434" s="98">
        <f t="shared" si="44"/>
        <v>9000</v>
      </c>
      <c r="O434" s="13">
        <v>600</v>
      </c>
      <c r="P434" s="8" t="s">
        <v>65</v>
      </c>
      <c r="Q434" s="8">
        <v>120000</v>
      </c>
      <c r="R434" s="13">
        <v>21</v>
      </c>
      <c r="S434" s="6"/>
      <c r="T434" s="6"/>
    </row>
    <row r="435" spans="1:20" x14ac:dyDescent="0.3">
      <c r="A435" s="8">
        <v>16</v>
      </c>
      <c r="B435" s="6" t="s">
        <v>297</v>
      </c>
      <c r="C435" s="13">
        <v>22</v>
      </c>
      <c r="D435" s="3"/>
      <c r="E435" s="3">
        <v>0</v>
      </c>
      <c r="F435" s="3"/>
      <c r="G435" s="3">
        <f>C435+E435-F435</f>
        <v>22</v>
      </c>
      <c r="H435" s="3">
        <v>20</v>
      </c>
      <c r="I435" s="3">
        <v>2</v>
      </c>
      <c r="J435" s="86"/>
      <c r="K435" s="3">
        <f t="shared" si="42"/>
        <v>22</v>
      </c>
      <c r="L435" s="13">
        <v>2000</v>
      </c>
      <c r="M435" s="13">
        <v>1000</v>
      </c>
      <c r="N435" s="98">
        <f t="shared" si="44"/>
        <v>1200</v>
      </c>
      <c r="O435" s="13">
        <v>600</v>
      </c>
      <c r="P435" s="8" t="s">
        <v>65</v>
      </c>
      <c r="Q435" s="8">
        <v>120000</v>
      </c>
      <c r="R435" s="13">
        <v>10</v>
      </c>
      <c r="S435" s="6"/>
      <c r="T435" s="6"/>
    </row>
    <row r="436" spans="1:20" x14ac:dyDescent="0.3">
      <c r="A436" s="8"/>
      <c r="B436" s="6"/>
      <c r="C436" s="13"/>
      <c r="D436" s="3"/>
      <c r="E436" s="3"/>
      <c r="F436" s="3"/>
      <c r="G436" s="3"/>
      <c r="H436" s="3"/>
      <c r="I436" s="3"/>
      <c r="J436" s="86"/>
      <c r="K436" s="3"/>
      <c r="L436" s="36"/>
      <c r="M436" s="36"/>
      <c r="N436" s="117"/>
      <c r="O436" s="13"/>
      <c r="P436" s="8"/>
      <c r="Q436" s="8"/>
      <c r="R436" s="13"/>
      <c r="S436" s="6"/>
      <c r="T436" s="6"/>
    </row>
    <row r="437" spans="1:20" x14ac:dyDescent="0.3">
      <c r="A437" s="6"/>
      <c r="B437" s="41" t="s">
        <v>3</v>
      </c>
      <c r="C437" s="13">
        <f>SUM(C420:C435)</f>
        <v>262.5</v>
      </c>
      <c r="D437" s="13">
        <f>SUM(D420:D433)</f>
        <v>0</v>
      </c>
      <c r="E437" s="13">
        <f>SUM(E420:E436)</f>
        <v>0</v>
      </c>
      <c r="F437" s="13">
        <f>SUM(F420:F433)</f>
        <v>0</v>
      </c>
      <c r="G437" s="37">
        <f>SUM(G420:G436)</f>
        <v>262.5</v>
      </c>
      <c r="H437" s="37">
        <f>SUM(H420:H436)</f>
        <v>146.5</v>
      </c>
      <c r="I437" s="37">
        <f>SUM(I420:I436)</f>
        <v>116</v>
      </c>
      <c r="J437" s="13">
        <f>SUM(J420:J433)</f>
        <v>0</v>
      </c>
      <c r="K437" s="37">
        <f>SUM(K421:K435)</f>
        <v>262.5</v>
      </c>
      <c r="L437" s="7">
        <f>SUM(L421:L435)</f>
        <v>118500</v>
      </c>
      <c r="M437" s="37">
        <f>SUM(M420:M435)/7</f>
        <v>1000</v>
      </c>
      <c r="N437" s="98">
        <f>SUM(N422:N436)</f>
        <v>69600</v>
      </c>
      <c r="O437" s="37">
        <f>SUM(O422:O435)/7</f>
        <v>600</v>
      </c>
      <c r="P437" s="8" t="s">
        <v>65</v>
      </c>
      <c r="Q437" s="8">
        <v>120000</v>
      </c>
      <c r="R437" s="13">
        <f>SUM(R420:R435)</f>
        <v>229</v>
      </c>
      <c r="S437" s="63"/>
      <c r="T437" s="6"/>
    </row>
    <row r="438" spans="1:20" x14ac:dyDescent="0.3">
      <c r="I438" s="139"/>
      <c r="R438" s="50"/>
    </row>
    <row r="439" spans="1:20" x14ac:dyDescent="0.3">
      <c r="A439" s="16" t="s">
        <v>46</v>
      </c>
      <c r="C439" s="18"/>
      <c r="F439" s="18"/>
      <c r="H439" s="139"/>
      <c r="I439" s="20"/>
      <c r="J439" s="20"/>
      <c r="O439" s="419" t="str">
        <f>O394</f>
        <v>Selupu Rejang, 31 Desember 2023</v>
      </c>
      <c r="P439" s="419"/>
      <c r="Q439" s="419"/>
      <c r="R439" s="419"/>
    </row>
    <row r="440" spans="1:20" x14ac:dyDescent="0.3">
      <c r="F440" s="18"/>
      <c r="G440" s="139"/>
      <c r="H440" s="20"/>
      <c r="O440" s="419" t="s">
        <v>2</v>
      </c>
      <c r="P440" s="419"/>
      <c r="Q440" s="419"/>
      <c r="R440" s="419"/>
    </row>
    <row r="441" spans="1:20" ht="32.25" customHeight="1" x14ac:dyDescent="0.3">
      <c r="B441" s="354" t="s">
        <v>325</v>
      </c>
      <c r="G441" s="139"/>
      <c r="H441" s="139"/>
    </row>
    <row r="442" spans="1:20" x14ac:dyDescent="0.3">
      <c r="B442" s="354" t="s">
        <v>376</v>
      </c>
      <c r="O442" s="428" t="str">
        <f>O397</f>
        <v>SINTA MARIANA, SP</v>
      </c>
      <c r="P442" s="428"/>
      <c r="Q442" s="428"/>
      <c r="R442" s="428"/>
      <c r="S442" s="81"/>
      <c r="T442" s="81"/>
    </row>
    <row r="443" spans="1:20" x14ac:dyDescent="0.3">
      <c r="B443" s="354" t="s">
        <v>377</v>
      </c>
      <c r="O443" s="419" t="str">
        <f>O398</f>
        <v>-</v>
      </c>
      <c r="P443" s="419"/>
      <c r="Q443" s="419"/>
      <c r="R443" s="419"/>
    </row>
  </sheetData>
  <mergeCells count="220">
    <mergeCell ref="O439:R439"/>
    <mergeCell ref="O440:R440"/>
    <mergeCell ref="O442:R442"/>
    <mergeCell ref="O443:R443"/>
    <mergeCell ref="O343:R343"/>
    <mergeCell ref="O344:R344"/>
    <mergeCell ref="O347:R347"/>
    <mergeCell ref="O348:R348"/>
    <mergeCell ref="O394:R394"/>
    <mergeCell ref="O395:R395"/>
    <mergeCell ref="A359:T359"/>
    <mergeCell ref="A360:T360"/>
    <mergeCell ref="A367:A372"/>
    <mergeCell ref="B367:B372"/>
    <mergeCell ref="D367:K367"/>
    <mergeCell ref="L367:M367"/>
    <mergeCell ref="D368:G368"/>
    <mergeCell ref="H368:K368"/>
    <mergeCell ref="L368:M368"/>
    <mergeCell ref="N368:O368"/>
    <mergeCell ref="R368:S368"/>
    <mergeCell ref="L369:M369"/>
    <mergeCell ref="N369:O369"/>
    <mergeCell ref="N370:O370"/>
    <mergeCell ref="L415:M415"/>
    <mergeCell ref="N415:O415"/>
    <mergeCell ref="H413:K413"/>
    <mergeCell ref="L413:M413"/>
    <mergeCell ref="N413:O413"/>
    <mergeCell ref="R413:S413"/>
    <mergeCell ref="L414:M414"/>
    <mergeCell ref="N414:O414"/>
    <mergeCell ref="A404:T404"/>
    <mergeCell ref="A405:T405"/>
    <mergeCell ref="A412:A417"/>
    <mergeCell ref="B412:B417"/>
    <mergeCell ref="D412:K412"/>
    <mergeCell ref="L412:M412"/>
    <mergeCell ref="N412:O412"/>
    <mergeCell ref="R412:S412"/>
    <mergeCell ref="T412:T417"/>
    <mergeCell ref="D413:G413"/>
    <mergeCell ref="A3:T3"/>
    <mergeCell ref="A4:T4"/>
    <mergeCell ref="A10:A15"/>
    <mergeCell ref="B10:B15"/>
    <mergeCell ref="D10:K10"/>
    <mergeCell ref="L10:M10"/>
    <mergeCell ref="N10:O10"/>
    <mergeCell ref="R10:S10"/>
    <mergeCell ref="T10:T15"/>
    <mergeCell ref="D11:G11"/>
    <mergeCell ref="H11:K11"/>
    <mergeCell ref="L11:M11"/>
    <mergeCell ref="N11:O11"/>
    <mergeCell ref="R11:S11"/>
    <mergeCell ref="L12:M12"/>
    <mergeCell ref="N12:O12"/>
    <mergeCell ref="L13:M13"/>
    <mergeCell ref="N13:O13"/>
    <mergeCell ref="A46:T46"/>
    <mergeCell ref="O40:T40"/>
    <mergeCell ref="O41:T41"/>
    <mergeCell ref="O37:T37"/>
    <mergeCell ref="O36:T36"/>
    <mergeCell ref="A47:T47"/>
    <mergeCell ref="A54:A59"/>
    <mergeCell ref="B54:B59"/>
    <mergeCell ref="D54:K54"/>
    <mergeCell ref="L54:M54"/>
    <mergeCell ref="N54:O54"/>
    <mergeCell ref="R54:S54"/>
    <mergeCell ref="T54:T59"/>
    <mergeCell ref="D55:G55"/>
    <mergeCell ref="H55:K55"/>
    <mergeCell ref="L55:M55"/>
    <mergeCell ref="N55:O55"/>
    <mergeCell ref="R55:S55"/>
    <mergeCell ref="L56:M56"/>
    <mergeCell ref="N56:O56"/>
    <mergeCell ref="L57:M57"/>
    <mergeCell ref="N57:O57"/>
    <mergeCell ref="A133:T133"/>
    <mergeCell ref="A134:T134"/>
    <mergeCell ref="O128:R128"/>
    <mergeCell ref="O129:R129"/>
    <mergeCell ref="L100:M100"/>
    <mergeCell ref="A97:A102"/>
    <mergeCell ref="B97:B102"/>
    <mergeCell ref="D97:K97"/>
    <mergeCell ref="L144:M144"/>
    <mergeCell ref="N144:O144"/>
    <mergeCell ref="A141:A146"/>
    <mergeCell ref="B141:B146"/>
    <mergeCell ref="R97:S97"/>
    <mergeCell ref="T97:T102"/>
    <mergeCell ref="D98:G98"/>
    <mergeCell ref="H98:K98"/>
    <mergeCell ref="L98:M98"/>
    <mergeCell ref="N98:O98"/>
    <mergeCell ref="R98:S98"/>
    <mergeCell ref="L99:M99"/>
    <mergeCell ref="N99:O99"/>
    <mergeCell ref="N100:O100"/>
    <mergeCell ref="A175:T175"/>
    <mergeCell ref="A176:T176"/>
    <mergeCell ref="A183:A188"/>
    <mergeCell ref="B183:B188"/>
    <mergeCell ref="D183:K183"/>
    <mergeCell ref="D141:K141"/>
    <mergeCell ref="L141:M141"/>
    <mergeCell ref="N141:O141"/>
    <mergeCell ref="L183:M183"/>
    <mergeCell ref="N183:O183"/>
    <mergeCell ref="T141:T146"/>
    <mergeCell ref="D142:G142"/>
    <mergeCell ref="H142:K142"/>
    <mergeCell ref="L142:M142"/>
    <mergeCell ref="N142:O142"/>
    <mergeCell ref="R142:S142"/>
    <mergeCell ref="L143:M143"/>
    <mergeCell ref="N143:O143"/>
    <mergeCell ref="O169:S169"/>
    <mergeCell ref="O172:S172"/>
    <mergeCell ref="O173:S173"/>
    <mergeCell ref="O168:S168"/>
    <mergeCell ref="R141:S141"/>
    <mergeCell ref="R226:S226"/>
    <mergeCell ref="N186:O186"/>
    <mergeCell ref="A218:T218"/>
    <mergeCell ref="A219:T219"/>
    <mergeCell ref="O215:S215"/>
    <mergeCell ref="R183:S183"/>
    <mergeCell ref="T183:T188"/>
    <mergeCell ref="D184:G184"/>
    <mergeCell ref="H184:K184"/>
    <mergeCell ref="L184:M184"/>
    <mergeCell ref="O210:S210"/>
    <mergeCell ref="O211:S211"/>
    <mergeCell ref="O214:S214"/>
    <mergeCell ref="N184:O184"/>
    <mergeCell ref="R184:S184"/>
    <mergeCell ref="L185:M185"/>
    <mergeCell ref="N185:O185"/>
    <mergeCell ref="L186:M186"/>
    <mergeCell ref="L228:M228"/>
    <mergeCell ref="N228:O228"/>
    <mergeCell ref="L229:M229"/>
    <mergeCell ref="N229:O229"/>
    <mergeCell ref="A226:A231"/>
    <mergeCell ref="B226:B231"/>
    <mergeCell ref="D226:K226"/>
    <mergeCell ref="L226:M226"/>
    <mergeCell ref="N226:O226"/>
    <mergeCell ref="N227:O227"/>
    <mergeCell ref="A264:T264"/>
    <mergeCell ref="A271:A276"/>
    <mergeCell ref="B271:B276"/>
    <mergeCell ref="D271:K271"/>
    <mergeCell ref="L271:M271"/>
    <mergeCell ref="N271:O271"/>
    <mergeCell ref="R271:S271"/>
    <mergeCell ref="T271:T276"/>
    <mergeCell ref="D272:G272"/>
    <mergeCell ref="H272:K272"/>
    <mergeCell ref="L272:M272"/>
    <mergeCell ref="N272:O272"/>
    <mergeCell ref="R272:S272"/>
    <mergeCell ref="L273:M273"/>
    <mergeCell ref="N273:O273"/>
    <mergeCell ref="L274:M274"/>
    <mergeCell ref="N274:O274"/>
    <mergeCell ref="O258:S258"/>
    <mergeCell ref="A308:T308"/>
    <mergeCell ref="A309:T309"/>
    <mergeCell ref="O298:S298"/>
    <mergeCell ref="O299:S299"/>
    <mergeCell ref="O302:S302"/>
    <mergeCell ref="O303:S303"/>
    <mergeCell ref="A316:A321"/>
    <mergeCell ref="B316:B321"/>
    <mergeCell ref="D316:K316"/>
    <mergeCell ref="L316:M316"/>
    <mergeCell ref="N316:O316"/>
    <mergeCell ref="R316:S316"/>
    <mergeCell ref="T316:T321"/>
    <mergeCell ref="D317:G317"/>
    <mergeCell ref="H317:K317"/>
    <mergeCell ref="L317:M317"/>
    <mergeCell ref="N317:O317"/>
    <mergeCell ref="R317:S317"/>
    <mergeCell ref="L318:M318"/>
    <mergeCell ref="N318:O318"/>
    <mergeCell ref="L319:M319"/>
    <mergeCell ref="N319:O319"/>
    <mergeCell ref="A263:T263"/>
    <mergeCell ref="R227:S227"/>
    <mergeCell ref="R367:S367"/>
    <mergeCell ref="L370:M370"/>
    <mergeCell ref="T367:T372"/>
    <mergeCell ref="N367:O367"/>
    <mergeCell ref="O397:R397"/>
    <mergeCell ref="O398:R398"/>
    <mergeCell ref="O81:S81"/>
    <mergeCell ref="O82:S82"/>
    <mergeCell ref="O85:S85"/>
    <mergeCell ref="O86:S86"/>
    <mergeCell ref="O124:R124"/>
    <mergeCell ref="O125:R125"/>
    <mergeCell ref="A89:T89"/>
    <mergeCell ref="A90:T90"/>
    <mergeCell ref="L97:M97"/>
    <mergeCell ref="N97:O97"/>
    <mergeCell ref="O253:S253"/>
    <mergeCell ref="O254:S254"/>
    <mergeCell ref="T226:T231"/>
    <mergeCell ref="D227:G227"/>
    <mergeCell ref="H227:K227"/>
    <mergeCell ref="L227:M227"/>
    <mergeCell ref="O257:S257"/>
  </mergeCells>
  <pageMargins left="0.51" right="0.45" top="0.5" bottom="0.5" header="0.3" footer="0.3"/>
  <pageSetup paperSize="5" scale="78" orientation="landscape" horizontalDpi="4294967293" verticalDpi="4294967293" r:id="rId1"/>
  <rowBreaks count="9" manualBreakCount="9">
    <brk id="42" max="18" man="1"/>
    <brk id="86" max="18" man="1"/>
    <brk id="130" max="18" man="1"/>
    <brk id="173" max="18" man="1"/>
    <brk id="215" max="18" man="1"/>
    <brk id="260" max="18" man="1"/>
    <brk id="305" max="18" man="1"/>
    <brk id="356" max="19" man="1"/>
    <brk id="401" max="19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Y318"/>
  <sheetViews>
    <sheetView view="pageBreakPreview" topLeftCell="A289" zoomScale="80" zoomScaleNormal="100" zoomScaleSheetLayoutView="80" workbookViewId="0">
      <selection activeCell="O289" sqref="O289"/>
    </sheetView>
  </sheetViews>
  <sheetFormatPr defaultColWidth="9.140625" defaultRowHeight="16.5" x14ac:dyDescent="0.3"/>
  <cols>
    <col min="1" max="1" width="4.28515625" style="16" customWidth="1"/>
    <col min="2" max="2" width="17.85546875" style="16" customWidth="1"/>
    <col min="3" max="3" width="9.7109375" style="16" bestFit="1" customWidth="1"/>
    <col min="4" max="4" width="6.5703125" style="16" customWidth="1"/>
    <col min="5" max="5" width="7.28515625" style="16" customWidth="1"/>
    <col min="6" max="6" width="7" style="16" customWidth="1"/>
    <col min="7" max="7" width="9.7109375" style="16" bestFit="1" customWidth="1"/>
    <col min="8" max="8" width="9.42578125" style="16" bestFit="1" customWidth="1"/>
    <col min="9" max="9" width="9.5703125" style="16" bestFit="1" customWidth="1"/>
    <col min="10" max="10" width="7.42578125" style="16" customWidth="1"/>
    <col min="11" max="11" width="9.7109375" style="16" bestFit="1" customWidth="1"/>
    <col min="12" max="12" width="13.42578125" style="16" customWidth="1"/>
    <col min="13" max="13" width="10.5703125" style="16" bestFit="1" customWidth="1"/>
    <col min="14" max="14" width="14.42578125" style="16" bestFit="1" customWidth="1"/>
    <col min="15" max="15" width="9.5703125" style="16" customWidth="1"/>
    <col min="16" max="17" width="12" style="16" customWidth="1"/>
    <col min="18" max="18" width="8.42578125" style="16" customWidth="1"/>
    <col min="19" max="19" width="5.85546875" style="16" customWidth="1"/>
    <col min="20" max="20" width="6.28515625" style="16" customWidth="1"/>
    <col min="21" max="16384" width="9.140625" style="16"/>
  </cols>
  <sheetData>
    <row r="1" spans="1:20" x14ac:dyDescent="0.3">
      <c r="A1" s="16" t="s">
        <v>94</v>
      </c>
    </row>
    <row r="2" spans="1:20" x14ac:dyDescent="0.3">
      <c r="L2" s="17"/>
    </row>
    <row r="3" spans="1:20" x14ac:dyDescent="0.3">
      <c r="A3" s="441" t="s">
        <v>95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460"/>
      <c r="S3" s="460"/>
      <c r="T3" s="447"/>
    </row>
    <row r="4" spans="1:20" x14ac:dyDescent="0.3">
      <c r="A4" s="444" t="s">
        <v>4</v>
      </c>
      <c r="B4" s="461"/>
      <c r="C4" s="461"/>
      <c r="D4" s="461"/>
      <c r="E4" s="461"/>
      <c r="F4" s="461"/>
      <c r="G4" s="461"/>
      <c r="H4" s="461"/>
      <c r="I4" s="461"/>
      <c r="J4" s="461"/>
      <c r="K4" s="461"/>
      <c r="L4" s="461"/>
      <c r="M4" s="461"/>
      <c r="N4" s="461"/>
      <c r="O4" s="461"/>
      <c r="P4" s="461"/>
      <c r="Q4" s="461"/>
      <c r="R4" s="461"/>
      <c r="S4" s="461"/>
      <c r="T4" s="445"/>
    </row>
    <row r="5" spans="1:20" x14ac:dyDescent="0.3">
      <c r="N5" s="18"/>
    </row>
    <row r="6" spans="1:20" x14ac:dyDescent="0.3">
      <c r="A6" s="19" t="s">
        <v>9</v>
      </c>
      <c r="B6" s="19"/>
      <c r="C6" s="19" t="s">
        <v>210</v>
      </c>
      <c r="D6" s="19"/>
      <c r="L6" s="20"/>
      <c r="N6" s="20"/>
      <c r="Q6" s="16" t="s">
        <v>42</v>
      </c>
      <c r="S6" s="16" t="s">
        <v>449</v>
      </c>
    </row>
    <row r="7" spans="1:20" x14ac:dyDescent="0.3">
      <c r="A7" s="16" t="s">
        <v>6</v>
      </c>
      <c r="C7" s="16" t="s">
        <v>99</v>
      </c>
      <c r="Q7" s="16" t="s">
        <v>43</v>
      </c>
      <c r="S7" s="16" t="s">
        <v>45</v>
      </c>
    </row>
    <row r="8" spans="1:20" x14ac:dyDescent="0.3">
      <c r="A8" s="16" t="s">
        <v>7</v>
      </c>
      <c r="C8" s="16" t="s">
        <v>41</v>
      </c>
      <c r="Q8" s="16" t="s">
        <v>44</v>
      </c>
      <c r="S8" s="16" t="s">
        <v>455</v>
      </c>
    </row>
    <row r="10" spans="1:20" x14ac:dyDescent="0.3">
      <c r="A10" s="424" t="s">
        <v>8</v>
      </c>
      <c r="B10" s="424" t="s">
        <v>90</v>
      </c>
      <c r="C10" s="22" t="s">
        <v>10</v>
      </c>
      <c r="D10" s="433" t="s">
        <v>15</v>
      </c>
      <c r="E10" s="422"/>
      <c r="F10" s="422"/>
      <c r="G10" s="422"/>
      <c r="H10" s="422"/>
      <c r="I10" s="422"/>
      <c r="J10" s="422"/>
      <c r="K10" s="423"/>
      <c r="L10" s="431" t="s">
        <v>28</v>
      </c>
      <c r="M10" s="432"/>
      <c r="N10" s="431" t="s">
        <v>28</v>
      </c>
      <c r="O10" s="432"/>
      <c r="P10" s="23"/>
      <c r="Q10" s="387"/>
      <c r="R10" s="421" t="s">
        <v>35</v>
      </c>
      <c r="S10" s="427"/>
      <c r="T10" s="424" t="s">
        <v>39</v>
      </c>
    </row>
    <row r="11" spans="1:20" x14ac:dyDescent="0.3">
      <c r="A11" s="425"/>
      <c r="B11" s="425"/>
      <c r="C11" s="24" t="s">
        <v>11</v>
      </c>
      <c r="D11" s="421" t="s">
        <v>16</v>
      </c>
      <c r="E11" s="422"/>
      <c r="F11" s="422"/>
      <c r="G11" s="423"/>
      <c r="H11" s="433" t="s">
        <v>23</v>
      </c>
      <c r="I11" s="422"/>
      <c r="J11" s="422"/>
      <c r="K11" s="423"/>
      <c r="L11" s="434" t="s">
        <v>29</v>
      </c>
      <c r="M11" s="435"/>
      <c r="N11" s="434" t="s">
        <v>29</v>
      </c>
      <c r="O11" s="435"/>
      <c r="P11" s="25"/>
      <c r="Q11" s="26" t="s">
        <v>416</v>
      </c>
      <c r="R11" s="429" t="s">
        <v>36</v>
      </c>
      <c r="S11" s="430"/>
      <c r="T11" s="425"/>
    </row>
    <row r="12" spans="1:20" x14ac:dyDescent="0.3">
      <c r="A12" s="425"/>
      <c r="B12" s="425"/>
      <c r="C12" s="26" t="s">
        <v>12</v>
      </c>
      <c r="D12" s="23"/>
      <c r="E12" s="27"/>
      <c r="F12" s="23"/>
      <c r="G12" s="23"/>
      <c r="H12" s="23"/>
      <c r="I12" s="23"/>
      <c r="J12" s="23"/>
      <c r="K12" s="23"/>
      <c r="L12" s="421" t="s">
        <v>30</v>
      </c>
      <c r="M12" s="427"/>
      <c r="N12" s="421" t="s">
        <v>30</v>
      </c>
      <c r="O12" s="427"/>
      <c r="P12" s="24" t="s">
        <v>34</v>
      </c>
      <c r="Q12" s="24" t="s">
        <v>417</v>
      </c>
      <c r="R12" s="22"/>
      <c r="S12" s="22"/>
      <c r="T12" s="425"/>
    </row>
    <row r="13" spans="1:20" x14ac:dyDescent="0.3">
      <c r="A13" s="425"/>
      <c r="B13" s="425"/>
      <c r="C13" s="26" t="s">
        <v>13</v>
      </c>
      <c r="D13" s="24" t="s">
        <v>17</v>
      </c>
      <c r="E13" s="28" t="s">
        <v>17</v>
      </c>
      <c r="F13" s="24" t="s">
        <v>20</v>
      </c>
      <c r="G13" s="24" t="s">
        <v>22</v>
      </c>
      <c r="H13" s="24" t="s">
        <v>24</v>
      </c>
      <c r="I13" s="24" t="s">
        <v>25</v>
      </c>
      <c r="J13" s="24" t="s">
        <v>26</v>
      </c>
      <c r="K13" s="24" t="s">
        <v>22</v>
      </c>
      <c r="L13" s="429" t="s">
        <v>14</v>
      </c>
      <c r="M13" s="430"/>
      <c r="N13" s="429" t="s">
        <v>33</v>
      </c>
      <c r="O13" s="430"/>
      <c r="P13" s="24" t="s">
        <v>28</v>
      </c>
      <c r="Q13" s="24" t="s">
        <v>418</v>
      </c>
      <c r="R13" s="24" t="s">
        <v>37</v>
      </c>
      <c r="S13" s="24" t="s">
        <v>38</v>
      </c>
      <c r="T13" s="425"/>
    </row>
    <row r="14" spans="1:20" x14ac:dyDescent="0.3">
      <c r="A14" s="425"/>
      <c r="B14" s="425"/>
      <c r="C14" s="26" t="s">
        <v>14</v>
      </c>
      <c r="D14" s="24" t="s">
        <v>18</v>
      </c>
      <c r="E14" s="28" t="s">
        <v>19</v>
      </c>
      <c r="F14" s="24" t="s">
        <v>21</v>
      </c>
      <c r="G14" s="24"/>
      <c r="H14" s="24"/>
      <c r="I14" s="24"/>
      <c r="J14" s="24" t="s">
        <v>27</v>
      </c>
      <c r="K14" s="24"/>
      <c r="L14" s="22" t="s">
        <v>22</v>
      </c>
      <c r="M14" s="22" t="s">
        <v>31</v>
      </c>
      <c r="N14" s="22" t="s">
        <v>22</v>
      </c>
      <c r="O14" s="22" t="s">
        <v>31</v>
      </c>
      <c r="P14" s="25"/>
      <c r="Q14" s="25"/>
      <c r="R14" s="25"/>
      <c r="S14" s="25"/>
      <c r="T14" s="425"/>
    </row>
    <row r="15" spans="1:20" x14ac:dyDescent="0.3">
      <c r="A15" s="426"/>
      <c r="B15" s="426"/>
      <c r="C15" s="29"/>
      <c r="D15" s="30"/>
      <c r="E15" s="31"/>
      <c r="F15" s="30"/>
      <c r="G15" s="30"/>
      <c r="H15" s="30"/>
      <c r="I15" s="30"/>
      <c r="J15" s="30"/>
      <c r="K15" s="30"/>
      <c r="L15" s="32" t="s">
        <v>29</v>
      </c>
      <c r="M15" s="33" t="s">
        <v>32</v>
      </c>
      <c r="N15" s="32" t="s">
        <v>29</v>
      </c>
      <c r="O15" s="33" t="s">
        <v>32</v>
      </c>
      <c r="P15" s="30"/>
      <c r="Q15" s="30"/>
      <c r="R15" s="30"/>
      <c r="S15" s="30"/>
      <c r="T15" s="426"/>
    </row>
    <row r="16" spans="1:20" x14ac:dyDescent="0.3">
      <c r="A16" s="8">
        <v>1</v>
      </c>
      <c r="B16" s="8">
        <v>2</v>
      </c>
      <c r="C16" s="8">
        <v>3</v>
      </c>
      <c r="D16" s="8">
        <v>4</v>
      </c>
      <c r="E16" s="8">
        <v>5</v>
      </c>
      <c r="F16" s="8">
        <v>6</v>
      </c>
      <c r="G16" s="8" t="s">
        <v>0</v>
      </c>
      <c r="H16" s="8">
        <v>8</v>
      </c>
      <c r="I16" s="8">
        <v>9</v>
      </c>
      <c r="J16" s="8">
        <v>10</v>
      </c>
      <c r="K16" s="8" t="s">
        <v>1</v>
      </c>
      <c r="L16" s="8">
        <v>12</v>
      </c>
      <c r="M16" s="8">
        <v>13</v>
      </c>
      <c r="N16" s="8">
        <v>14</v>
      </c>
      <c r="O16" s="8">
        <v>15</v>
      </c>
      <c r="P16" s="8">
        <v>16</v>
      </c>
      <c r="Q16" s="8"/>
      <c r="R16" s="8">
        <v>17</v>
      </c>
      <c r="S16" s="8">
        <v>18</v>
      </c>
      <c r="T16" s="8">
        <v>19</v>
      </c>
    </row>
    <row r="17" spans="1:20" x14ac:dyDescent="0.3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7"/>
      <c r="P17" s="6"/>
      <c r="Q17" s="6"/>
      <c r="R17" s="6"/>
      <c r="S17" s="6"/>
      <c r="T17" s="6"/>
    </row>
    <row r="18" spans="1:20" x14ac:dyDescent="0.3">
      <c r="A18" s="6">
        <v>1</v>
      </c>
      <c r="B18" s="6" t="s">
        <v>47</v>
      </c>
      <c r="C18" s="3">
        <v>0</v>
      </c>
      <c r="D18" s="3">
        <v>0</v>
      </c>
      <c r="E18" s="3">
        <v>0</v>
      </c>
      <c r="F18" s="3">
        <v>0</v>
      </c>
      <c r="G18" s="3">
        <v>0</v>
      </c>
      <c r="H18" s="3">
        <v>0</v>
      </c>
      <c r="I18" s="3">
        <v>0</v>
      </c>
      <c r="J18" s="3">
        <v>0</v>
      </c>
      <c r="K18" s="3">
        <v>0</v>
      </c>
      <c r="L18" s="3">
        <v>0</v>
      </c>
      <c r="M18" s="3">
        <v>0</v>
      </c>
      <c r="N18" s="3">
        <v>0</v>
      </c>
      <c r="O18" s="3">
        <v>0</v>
      </c>
      <c r="P18" s="8" t="s">
        <v>63</v>
      </c>
      <c r="Q18" s="8"/>
      <c r="R18" s="3">
        <v>0</v>
      </c>
      <c r="S18" s="62"/>
      <c r="T18" s="6"/>
    </row>
    <row r="19" spans="1:20" x14ac:dyDescent="0.3">
      <c r="A19" s="6">
        <v>2</v>
      </c>
      <c r="B19" s="6" t="s">
        <v>48</v>
      </c>
      <c r="C19" s="3">
        <v>0</v>
      </c>
      <c r="D19" s="3">
        <v>0</v>
      </c>
      <c r="E19" s="3">
        <v>0</v>
      </c>
      <c r="F19" s="3">
        <v>0</v>
      </c>
      <c r="G19" s="3">
        <v>0</v>
      </c>
      <c r="H19" s="3">
        <v>0</v>
      </c>
      <c r="I19" s="3">
        <v>0</v>
      </c>
      <c r="J19" s="3">
        <v>0</v>
      </c>
      <c r="K19" s="3">
        <v>0</v>
      </c>
      <c r="L19" s="3">
        <v>0</v>
      </c>
      <c r="M19" s="3">
        <v>0</v>
      </c>
      <c r="N19" s="3">
        <v>0</v>
      </c>
      <c r="O19" s="3">
        <v>0</v>
      </c>
      <c r="P19" s="8" t="s">
        <v>64</v>
      </c>
      <c r="Q19" s="8"/>
      <c r="R19" s="3">
        <v>0</v>
      </c>
      <c r="S19" s="62"/>
      <c r="T19" s="6"/>
    </row>
    <row r="20" spans="1:20" x14ac:dyDescent="0.3">
      <c r="A20" s="6">
        <v>3</v>
      </c>
      <c r="B20" s="6" t="s">
        <v>49</v>
      </c>
      <c r="C20" s="13">
        <f>C73</f>
        <v>2028</v>
      </c>
      <c r="D20" s="3">
        <f>D73</f>
        <v>0</v>
      </c>
      <c r="E20" s="3">
        <f>E73</f>
        <v>0</v>
      </c>
      <c r="F20" s="3">
        <f>F73</f>
        <v>0</v>
      </c>
      <c r="G20" s="13">
        <f t="shared" ref="G20:M20" si="0">G73</f>
        <v>2028</v>
      </c>
      <c r="H20" s="13">
        <f t="shared" si="0"/>
        <v>183.8</v>
      </c>
      <c r="I20" s="13">
        <f t="shared" si="0"/>
        <v>1779.4</v>
      </c>
      <c r="J20" s="13">
        <f t="shared" si="0"/>
        <v>64.8</v>
      </c>
      <c r="K20" s="13">
        <f t="shared" si="0"/>
        <v>2028</v>
      </c>
      <c r="L20" s="7">
        <f t="shared" si="0"/>
        <v>1538270</v>
      </c>
      <c r="M20" s="63">
        <f t="shared" si="0"/>
        <v>815</v>
      </c>
      <c r="N20" s="3">
        <f>N73</f>
        <v>1251860</v>
      </c>
      <c r="O20" s="3">
        <f>O73</f>
        <v>680</v>
      </c>
      <c r="P20" s="8" t="s">
        <v>65</v>
      </c>
      <c r="Q20" s="8">
        <f>Q73</f>
        <v>40000</v>
      </c>
      <c r="R20" s="3">
        <f>R73</f>
        <v>1857</v>
      </c>
      <c r="S20" s="62"/>
      <c r="T20" s="6"/>
    </row>
    <row r="21" spans="1:20" x14ac:dyDescent="0.3">
      <c r="A21" s="6">
        <v>4</v>
      </c>
      <c r="B21" s="6" t="s">
        <v>50</v>
      </c>
      <c r="C21" s="13">
        <f t="shared" ref="C21:I21" si="1">C113</f>
        <v>171.25</v>
      </c>
      <c r="D21" s="13">
        <f t="shared" si="1"/>
        <v>0</v>
      </c>
      <c r="E21" s="13">
        <f t="shared" si="1"/>
        <v>0</v>
      </c>
      <c r="F21" s="13">
        <f t="shared" si="1"/>
        <v>0</v>
      </c>
      <c r="G21" s="13">
        <f t="shared" si="1"/>
        <v>171.25</v>
      </c>
      <c r="H21" s="13">
        <f t="shared" si="1"/>
        <v>91.25</v>
      </c>
      <c r="I21" s="13">
        <f t="shared" si="1"/>
        <v>80</v>
      </c>
      <c r="J21" s="3">
        <v>0</v>
      </c>
      <c r="K21" s="13">
        <f>K113</f>
        <v>171.25</v>
      </c>
      <c r="L21" s="7">
        <f>L113</f>
        <v>63300</v>
      </c>
      <c r="M21" s="63">
        <f>M113</f>
        <v>794.44444444444446</v>
      </c>
      <c r="N21" s="3">
        <f>N113</f>
        <v>47650</v>
      </c>
      <c r="O21" s="7">
        <f>O113</f>
        <v>605.55555555555554</v>
      </c>
      <c r="P21" s="8" t="s">
        <v>65</v>
      </c>
      <c r="Q21" s="8">
        <f>Q113</f>
        <v>100000</v>
      </c>
      <c r="R21" s="63">
        <f>R113</f>
        <v>228</v>
      </c>
      <c r="S21" s="62"/>
      <c r="T21" s="6"/>
    </row>
    <row r="22" spans="1:20" x14ac:dyDescent="0.3">
      <c r="A22" s="6">
        <v>5</v>
      </c>
      <c r="B22" s="6" t="s">
        <v>51</v>
      </c>
      <c r="C22" s="13">
        <f t="shared" ref="C22:I22" si="2">C152</f>
        <v>0</v>
      </c>
      <c r="D22" s="13">
        <f t="shared" si="2"/>
        <v>0</v>
      </c>
      <c r="E22" s="13">
        <f t="shared" si="2"/>
        <v>0</v>
      </c>
      <c r="F22" s="13">
        <f t="shared" si="2"/>
        <v>0</v>
      </c>
      <c r="G22" s="13">
        <f t="shared" si="2"/>
        <v>0</v>
      </c>
      <c r="H22" s="13">
        <f t="shared" si="2"/>
        <v>0</v>
      </c>
      <c r="I22" s="13">
        <f t="shared" si="2"/>
        <v>0</v>
      </c>
      <c r="J22" s="3">
        <v>0</v>
      </c>
      <c r="K22" s="13">
        <f>K152</f>
        <v>0</v>
      </c>
      <c r="L22" s="7">
        <f>L152</f>
        <v>0</v>
      </c>
      <c r="M22" s="63">
        <f>M152</f>
        <v>0</v>
      </c>
      <c r="N22" s="7">
        <f>N152</f>
        <v>0</v>
      </c>
      <c r="O22" s="7">
        <f>O152</f>
        <v>0</v>
      </c>
      <c r="P22" s="8" t="s">
        <v>66</v>
      </c>
      <c r="Q22" s="8">
        <f>Q152</f>
        <v>0</v>
      </c>
      <c r="R22" s="63">
        <f>R152</f>
        <v>0</v>
      </c>
      <c r="S22" s="62"/>
      <c r="T22" s="6"/>
    </row>
    <row r="23" spans="1:20" x14ac:dyDescent="0.3">
      <c r="A23" s="6">
        <v>6</v>
      </c>
      <c r="B23" s="6" t="s">
        <v>52</v>
      </c>
      <c r="C23" s="13">
        <f>C191</f>
        <v>42.269999999999996</v>
      </c>
      <c r="D23" s="3">
        <v>0</v>
      </c>
      <c r="E23" s="3"/>
      <c r="F23" s="3">
        <v>0</v>
      </c>
      <c r="G23" s="13">
        <f>G191</f>
        <v>42.269999999999996</v>
      </c>
      <c r="H23" s="13">
        <f>H191</f>
        <v>9</v>
      </c>
      <c r="I23" s="13">
        <f>I191</f>
        <v>33.269999999999996</v>
      </c>
      <c r="J23" s="3">
        <v>0</v>
      </c>
      <c r="K23" s="13">
        <f>K191</f>
        <v>42.269999999999996</v>
      </c>
      <c r="L23" s="7">
        <f>L191</f>
        <v>31957</v>
      </c>
      <c r="M23" s="63">
        <f>M191</f>
        <v>960</v>
      </c>
      <c r="N23" s="7">
        <f>N191</f>
        <v>31956.5</v>
      </c>
      <c r="O23" s="7">
        <f>O191</f>
        <v>960</v>
      </c>
      <c r="P23" s="8" t="s">
        <v>67</v>
      </c>
      <c r="Q23" s="8">
        <f>Q191</f>
        <v>3500</v>
      </c>
      <c r="R23" s="63">
        <f>R191</f>
        <v>189</v>
      </c>
      <c r="S23" s="62"/>
      <c r="T23" s="6"/>
    </row>
    <row r="24" spans="1:20" x14ac:dyDescent="0.3">
      <c r="A24" s="6">
        <v>7</v>
      </c>
      <c r="B24" s="6" t="s">
        <v>53</v>
      </c>
      <c r="C24" s="38">
        <f t="shared" ref="C24:R24" si="3">C311</f>
        <v>5.45</v>
      </c>
      <c r="D24" s="3">
        <f t="shared" si="3"/>
        <v>0</v>
      </c>
      <c r="E24" s="38">
        <f t="shared" si="3"/>
        <v>0</v>
      </c>
      <c r="F24" s="3">
        <f t="shared" si="3"/>
        <v>0</v>
      </c>
      <c r="G24" s="38">
        <f t="shared" si="3"/>
        <v>5.45</v>
      </c>
      <c r="H24" s="38">
        <f t="shared" si="3"/>
        <v>5.45</v>
      </c>
      <c r="I24" s="3">
        <f t="shared" si="3"/>
        <v>0</v>
      </c>
      <c r="J24" s="3">
        <f t="shared" si="3"/>
        <v>0</v>
      </c>
      <c r="K24" s="38">
        <f t="shared" si="3"/>
        <v>5.45</v>
      </c>
      <c r="L24" s="38">
        <f t="shared" si="3"/>
        <v>0</v>
      </c>
      <c r="M24" s="38">
        <f t="shared" si="3"/>
        <v>0</v>
      </c>
      <c r="N24" s="38">
        <f t="shared" si="3"/>
        <v>0</v>
      </c>
      <c r="O24" s="38">
        <f t="shared" si="3"/>
        <v>0</v>
      </c>
      <c r="P24" s="4" t="str">
        <f t="shared" si="3"/>
        <v>Lada Kering</v>
      </c>
      <c r="Q24" s="403">
        <f>Q311</f>
        <v>40000</v>
      </c>
      <c r="R24" s="3">
        <f t="shared" si="3"/>
        <v>56</v>
      </c>
      <c r="S24" s="62"/>
      <c r="T24" s="6"/>
    </row>
    <row r="25" spans="1:20" x14ac:dyDescent="0.3">
      <c r="A25" s="6">
        <v>8</v>
      </c>
      <c r="B25" s="6" t="s">
        <v>54</v>
      </c>
      <c r="C25" s="3">
        <v>0</v>
      </c>
      <c r="D25" s="3">
        <v>0</v>
      </c>
      <c r="E25" s="3">
        <v>0</v>
      </c>
      <c r="F25" s="3">
        <v>0</v>
      </c>
      <c r="G25" s="3">
        <v>0</v>
      </c>
      <c r="H25" s="3">
        <v>0</v>
      </c>
      <c r="I25" s="3">
        <v>0</v>
      </c>
      <c r="J25" s="3">
        <v>0</v>
      </c>
      <c r="K25" s="3">
        <v>0</v>
      </c>
      <c r="L25" s="3">
        <v>0</v>
      </c>
      <c r="M25" s="3">
        <v>0</v>
      </c>
      <c r="N25" s="13">
        <v>0</v>
      </c>
      <c r="O25" s="3">
        <v>0</v>
      </c>
      <c r="P25" s="8" t="s">
        <v>69</v>
      </c>
      <c r="Q25" s="8"/>
      <c r="R25" s="3">
        <v>0</v>
      </c>
      <c r="S25" s="62"/>
      <c r="T25" s="6"/>
    </row>
    <row r="26" spans="1:20" x14ac:dyDescent="0.3">
      <c r="A26" s="6">
        <v>9</v>
      </c>
      <c r="B26" s="6" t="s">
        <v>55</v>
      </c>
      <c r="C26" s="12">
        <f>C232</f>
        <v>986.4</v>
      </c>
      <c r="D26" s="3">
        <f>D232</f>
        <v>0</v>
      </c>
      <c r="E26" s="12">
        <f>E232</f>
        <v>0</v>
      </c>
      <c r="F26" s="3">
        <f>F232</f>
        <v>0</v>
      </c>
      <c r="G26" s="12">
        <f t="shared" ref="G26:O26" si="4">G232</f>
        <v>986.4</v>
      </c>
      <c r="H26" s="40">
        <f t="shared" si="4"/>
        <v>100.9</v>
      </c>
      <c r="I26" s="12">
        <f t="shared" si="4"/>
        <v>830.5</v>
      </c>
      <c r="J26" s="40">
        <f t="shared" si="4"/>
        <v>55</v>
      </c>
      <c r="K26" s="12">
        <f t="shared" si="4"/>
        <v>986.4</v>
      </c>
      <c r="L26" s="7">
        <f t="shared" si="4"/>
        <v>2561775</v>
      </c>
      <c r="M26" s="63">
        <f t="shared" si="4"/>
        <v>3100</v>
      </c>
      <c r="N26" s="7">
        <f t="shared" si="4"/>
        <v>2929800</v>
      </c>
      <c r="O26" s="7">
        <f t="shared" si="4"/>
        <v>3100</v>
      </c>
      <c r="P26" s="8" t="s">
        <v>70</v>
      </c>
      <c r="Q26" s="8">
        <f>Q232</f>
        <v>17000</v>
      </c>
      <c r="R26" s="63">
        <f>R232</f>
        <v>1945</v>
      </c>
      <c r="S26" s="62"/>
      <c r="T26" s="6"/>
    </row>
    <row r="27" spans="1:20" x14ac:dyDescent="0.3">
      <c r="A27" s="6">
        <v>10</v>
      </c>
      <c r="B27" s="6" t="s">
        <v>56</v>
      </c>
      <c r="C27" s="3">
        <v>0</v>
      </c>
      <c r="D27" s="3">
        <v>0</v>
      </c>
      <c r="E27" s="3">
        <v>0</v>
      </c>
      <c r="F27" s="3">
        <v>0</v>
      </c>
      <c r="G27" s="3">
        <v>0</v>
      </c>
      <c r="H27" s="3">
        <v>0</v>
      </c>
      <c r="I27" s="3">
        <v>0</v>
      </c>
      <c r="J27" s="3">
        <v>0</v>
      </c>
      <c r="K27" s="3">
        <v>0</v>
      </c>
      <c r="L27" s="3">
        <v>0</v>
      </c>
      <c r="M27" s="3">
        <v>0</v>
      </c>
      <c r="N27" s="3">
        <v>0</v>
      </c>
      <c r="O27" s="3">
        <v>0</v>
      </c>
      <c r="P27" s="8" t="s">
        <v>71</v>
      </c>
      <c r="Q27" s="8"/>
      <c r="R27" s="3">
        <v>0</v>
      </c>
      <c r="S27" s="62"/>
      <c r="T27" s="6"/>
    </row>
    <row r="28" spans="1:20" x14ac:dyDescent="0.3">
      <c r="A28" s="6">
        <v>11</v>
      </c>
      <c r="B28" s="6" t="s">
        <v>57</v>
      </c>
      <c r="C28" s="3">
        <v>0</v>
      </c>
      <c r="D28" s="3">
        <v>0</v>
      </c>
      <c r="E28" s="3">
        <v>0</v>
      </c>
      <c r="F28" s="3">
        <v>0</v>
      </c>
      <c r="G28" s="3">
        <v>0</v>
      </c>
      <c r="H28" s="3">
        <v>0</v>
      </c>
      <c r="I28" s="3">
        <v>0</v>
      </c>
      <c r="J28" s="3">
        <v>0</v>
      </c>
      <c r="K28" s="3">
        <v>0</v>
      </c>
      <c r="L28" s="3">
        <v>0</v>
      </c>
      <c r="M28" s="3">
        <v>0</v>
      </c>
      <c r="N28" s="3">
        <v>0</v>
      </c>
      <c r="O28" s="3">
        <v>0</v>
      </c>
      <c r="P28" s="8" t="s">
        <v>66</v>
      </c>
      <c r="Q28" s="8"/>
      <c r="R28" s="3">
        <v>0</v>
      </c>
      <c r="S28" s="62"/>
      <c r="T28" s="6"/>
    </row>
    <row r="29" spans="1:20" x14ac:dyDescent="0.3">
      <c r="A29" s="6">
        <v>12</v>
      </c>
      <c r="B29" s="6" t="s">
        <v>58</v>
      </c>
      <c r="C29" s="3">
        <v>0</v>
      </c>
      <c r="D29" s="3">
        <v>0</v>
      </c>
      <c r="E29" s="3">
        <v>0</v>
      </c>
      <c r="F29" s="3">
        <v>0</v>
      </c>
      <c r="G29" s="3">
        <v>0</v>
      </c>
      <c r="H29" s="3">
        <v>0</v>
      </c>
      <c r="I29" s="3">
        <v>0</v>
      </c>
      <c r="J29" s="3">
        <v>0</v>
      </c>
      <c r="K29" s="3">
        <v>0</v>
      </c>
      <c r="L29" s="3">
        <v>0</v>
      </c>
      <c r="M29" s="3">
        <v>0</v>
      </c>
      <c r="N29" s="3">
        <v>0</v>
      </c>
      <c r="O29" s="3">
        <v>0</v>
      </c>
      <c r="P29" s="8" t="s">
        <v>72</v>
      </c>
      <c r="Q29" s="8"/>
      <c r="R29" s="3">
        <v>0</v>
      </c>
      <c r="S29" s="62"/>
      <c r="T29" s="6"/>
    </row>
    <row r="30" spans="1:20" x14ac:dyDescent="0.3">
      <c r="A30" s="6">
        <v>13</v>
      </c>
      <c r="B30" s="6" t="s">
        <v>59</v>
      </c>
      <c r="C30" s="13">
        <f>C274</f>
        <v>21</v>
      </c>
      <c r="D30" s="6"/>
      <c r="E30" s="6"/>
      <c r="F30" s="6"/>
      <c r="G30" s="13">
        <f t="shared" ref="G30:O30" si="5">G274</f>
        <v>21</v>
      </c>
      <c r="H30" s="13">
        <f t="shared" si="5"/>
        <v>0</v>
      </c>
      <c r="I30" s="13">
        <f t="shared" si="5"/>
        <v>21</v>
      </c>
      <c r="J30" s="13">
        <f t="shared" si="5"/>
        <v>0</v>
      </c>
      <c r="K30" s="13">
        <f t="shared" si="5"/>
        <v>21</v>
      </c>
      <c r="L30" s="13">
        <f t="shared" si="5"/>
        <v>8400</v>
      </c>
      <c r="M30" s="63">
        <f t="shared" si="5"/>
        <v>400</v>
      </c>
      <c r="N30" s="13">
        <f t="shared" si="5"/>
        <v>8400</v>
      </c>
      <c r="O30" s="63">
        <f t="shared" si="5"/>
        <v>400</v>
      </c>
      <c r="P30" s="8" t="s">
        <v>73</v>
      </c>
      <c r="Q30" s="8">
        <f>Q274</f>
        <v>25000</v>
      </c>
      <c r="R30" s="40">
        <f>R274</f>
        <v>52</v>
      </c>
      <c r="S30" s="6"/>
      <c r="T30" s="6"/>
    </row>
    <row r="31" spans="1:20" x14ac:dyDescent="0.3">
      <c r="A31" s="6">
        <v>14</v>
      </c>
      <c r="B31" s="6" t="s">
        <v>60</v>
      </c>
      <c r="C31" s="3">
        <v>0</v>
      </c>
      <c r="D31" s="3">
        <v>0</v>
      </c>
      <c r="E31" s="3">
        <v>0</v>
      </c>
      <c r="F31" s="3">
        <v>0</v>
      </c>
      <c r="G31" s="3">
        <v>0</v>
      </c>
      <c r="H31" s="3">
        <v>0</v>
      </c>
      <c r="I31" s="3">
        <v>0</v>
      </c>
      <c r="J31" s="3">
        <v>0</v>
      </c>
      <c r="K31" s="3">
        <v>0</v>
      </c>
      <c r="L31" s="3">
        <v>0</v>
      </c>
      <c r="M31" s="3">
        <v>0</v>
      </c>
      <c r="N31" s="3">
        <v>0</v>
      </c>
      <c r="O31" s="3">
        <v>0</v>
      </c>
      <c r="P31" s="8" t="s">
        <v>74</v>
      </c>
      <c r="Q31" s="8"/>
      <c r="R31" s="3">
        <v>0</v>
      </c>
      <c r="S31" s="6"/>
      <c r="T31" s="6"/>
    </row>
    <row r="32" spans="1:20" x14ac:dyDescent="0.3">
      <c r="A32" s="6">
        <v>15</v>
      </c>
      <c r="B32" s="6" t="s">
        <v>61</v>
      </c>
      <c r="C32" s="3">
        <v>0</v>
      </c>
      <c r="D32" s="3">
        <v>0</v>
      </c>
      <c r="E32" s="3">
        <v>0</v>
      </c>
      <c r="F32" s="3">
        <v>0</v>
      </c>
      <c r="G32" s="3">
        <v>0</v>
      </c>
      <c r="H32" s="3">
        <v>0</v>
      </c>
      <c r="I32" s="3">
        <v>0</v>
      </c>
      <c r="J32" s="3">
        <v>0</v>
      </c>
      <c r="K32" s="3">
        <v>0</v>
      </c>
      <c r="L32" s="3">
        <v>0</v>
      </c>
      <c r="M32" s="3">
        <v>0</v>
      </c>
      <c r="N32" s="3">
        <v>0</v>
      </c>
      <c r="O32" s="3">
        <v>0</v>
      </c>
      <c r="P32" s="8" t="s">
        <v>75</v>
      </c>
      <c r="Q32" s="8"/>
      <c r="R32" s="3">
        <v>0</v>
      </c>
      <c r="S32" s="6"/>
      <c r="T32" s="6"/>
    </row>
    <row r="33" spans="1:20" x14ac:dyDescent="0.3">
      <c r="A33" s="6">
        <v>16</v>
      </c>
      <c r="B33" s="6" t="s">
        <v>62</v>
      </c>
      <c r="C33" s="3">
        <v>0</v>
      </c>
      <c r="D33" s="3">
        <v>0</v>
      </c>
      <c r="E33" s="3">
        <v>0</v>
      </c>
      <c r="F33" s="3">
        <v>0</v>
      </c>
      <c r="G33" s="3">
        <v>0</v>
      </c>
      <c r="H33" s="3">
        <v>0</v>
      </c>
      <c r="I33" s="3">
        <v>0</v>
      </c>
      <c r="J33" s="3">
        <v>0</v>
      </c>
      <c r="K33" s="3">
        <v>0</v>
      </c>
      <c r="L33" s="3">
        <v>0</v>
      </c>
      <c r="M33" s="3">
        <v>0</v>
      </c>
      <c r="N33" s="3">
        <v>0</v>
      </c>
      <c r="O33" s="3">
        <v>0</v>
      </c>
      <c r="P33" s="8" t="s">
        <v>66</v>
      </c>
      <c r="Q33" s="8"/>
      <c r="R33" s="3">
        <v>0</v>
      </c>
      <c r="S33" s="6"/>
      <c r="T33" s="6"/>
    </row>
    <row r="34" spans="1:20" x14ac:dyDescent="0.3">
      <c r="A34" s="6"/>
      <c r="B34" s="41" t="s">
        <v>3</v>
      </c>
      <c r="C34" s="47"/>
      <c r="D34" s="47"/>
      <c r="E34" s="47"/>
      <c r="F34" s="47"/>
      <c r="G34" s="47"/>
      <c r="H34" s="47"/>
      <c r="I34" s="47"/>
      <c r="J34" s="47"/>
      <c r="K34" s="47">
        <f>SUM(K20:K30)</f>
        <v>3254.37</v>
      </c>
      <c r="L34" s="65"/>
      <c r="M34" s="47"/>
      <c r="N34" s="47"/>
      <c r="O34" s="6"/>
      <c r="P34" s="6"/>
      <c r="Q34" s="6"/>
      <c r="R34" s="6"/>
      <c r="S34" s="6"/>
      <c r="T34" s="6"/>
    </row>
    <row r="36" spans="1:20" x14ac:dyDescent="0.3">
      <c r="A36" s="16" t="s">
        <v>46</v>
      </c>
      <c r="O36" s="419" t="s">
        <v>463</v>
      </c>
      <c r="P36" s="419"/>
      <c r="Q36" s="419"/>
      <c r="R36" s="419"/>
      <c r="S36" s="419"/>
      <c r="T36" s="419"/>
    </row>
    <row r="37" spans="1:20" x14ac:dyDescent="0.3">
      <c r="O37" s="419" t="s">
        <v>2</v>
      </c>
      <c r="P37" s="419"/>
      <c r="Q37" s="419"/>
      <c r="R37" s="419"/>
      <c r="S37" s="419"/>
      <c r="T37" s="419"/>
    </row>
    <row r="40" spans="1:20" x14ac:dyDescent="0.3">
      <c r="O40" s="428" t="s">
        <v>433</v>
      </c>
      <c r="P40" s="428"/>
      <c r="Q40" s="428"/>
      <c r="R40" s="428"/>
      <c r="S40" s="428"/>
      <c r="T40" s="428"/>
    </row>
    <row r="41" spans="1:20" x14ac:dyDescent="0.3">
      <c r="O41" s="419" t="s">
        <v>309</v>
      </c>
      <c r="P41" s="419"/>
      <c r="Q41" s="419"/>
      <c r="R41" s="419"/>
      <c r="S41" s="419"/>
      <c r="T41" s="419"/>
    </row>
    <row r="44" spans="1:20" x14ac:dyDescent="0.3">
      <c r="A44" s="16" t="s">
        <v>96</v>
      </c>
    </row>
    <row r="45" spans="1:20" x14ac:dyDescent="0.3">
      <c r="L45" s="17"/>
    </row>
    <row r="46" spans="1:20" x14ac:dyDescent="0.3">
      <c r="A46" s="441" t="s">
        <v>93</v>
      </c>
      <c r="B46" s="460"/>
      <c r="C46" s="460"/>
      <c r="D46" s="460"/>
      <c r="E46" s="460"/>
      <c r="F46" s="460"/>
      <c r="G46" s="460"/>
      <c r="H46" s="460"/>
      <c r="I46" s="460"/>
      <c r="J46" s="460"/>
      <c r="K46" s="460"/>
      <c r="L46" s="460"/>
      <c r="M46" s="460"/>
      <c r="N46" s="460"/>
      <c r="O46" s="460"/>
      <c r="P46" s="460"/>
      <c r="Q46" s="460"/>
      <c r="R46" s="460"/>
      <c r="S46" s="460"/>
      <c r="T46" s="447"/>
    </row>
    <row r="47" spans="1:20" x14ac:dyDescent="0.3">
      <c r="A47" s="444" t="s">
        <v>4</v>
      </c>
      <c r="B47" s="461"/>
      <c r="C47" s="461"/>
      <c r="D47" s="461"/>
      <c r="E47" s="461"/>
      <c r="F47" s="461"/>
      <c r="G47" s="461"/>
      <c r="H47" s="461"/>
      <c r="I47" s="461"/>
      <c r="J47" s="461"/>
      <c r="K47" s="461"/>
      <c r="L47" s="461"/>
      <c r="M47" s="461"/>
      <c r="N47" s="461"/>
      <c r="O47" s="461"/>
      <c r="P47" s="461"/>
      <c r="Q47" s="461"/>
      <c r="R47" s="461"/>
      <c r="S47" s="461"/>
      <c r="T47" s="445"/>
    </row>
    <row r="48" spans="1:20" x14ac:dyDescent="0.3">
      <c r="N48" s="18"/>
    </row>
    <row r="49" spans="1:24" x14ac:dyDescent="0.3">
      <c r="A49" s="19" t="s">
        <v>5</v>
      </c>
      <c r="B49" s="19"/>
      <c r="C49" s="19" t="s">
        <v>77</v>
      </c>
      <c r="D49" s="19"/>
      <c r="L49" s="20"/>
      <c r="N49" s="20"/>
      <c r="Q49" s="16" t="s">
        <v>42</v>
      </c>
      <c r="S49" s="16" t="str">
        <f>S6</f>
        <v>: 2023</v>
      </c>
    </row>
    <row r="50" spans="1:24" x14ac:dyDescent="0.3">
      <c r="A50" s="16" t="s">
        <v>9</v>
      </c>
      <c r="C50" s="16" t="str">
        <f>C6</f>
        <v>: SINDANG KELINGI</v>
      </c>
      <c r="Q50" s="16" t="s">
        <v>43</v>
      </c>
      <c r="S50" s="16" t="s">
        <v>45</v>
      </c>
    </row>
    <row r="51" spans="1:24" x14ac:dyDescent="0.3">
      <c r="A51" s="16" t="s">
        <v>6</v>
      </c>
      <c r="C51" s="16" t="s">
        <v>99</v>
      </c>
      <c r="Q51" s="16" t="s">
        <v>44</v>
      </c>
      <c r="S51" s="16" t="str">
        <f>S8</f>
        <v>: IV ( Empat )</v>
      </c>
    </row>
    <row r="52" spans="1:24" x14ac:dyDescent="0.3">
      <c r="A52" s="16" t="s">
        <v>7</v>
      </c>
      <c r="C52" s="16" t="s">
        <v>41</v>
      </c>
    </row>
    <row r="54" spans="1:24" x14ac:dyDescent="0.3">
      <c r="A54" s="424" t="s">
        <v>8</v>
      </c>
      <c r="B54" s="424" t="s">
        <v>91</v>
      </c>
      <c r="C54" s="22" t="s">
        <v>10</v>
      </c>
      <c r="D54" s="433" t="s">
        <v>15</v>
      </c>
      <c r="E54" s="422"/>
      <c r="F54" s="422"/>
      <c r="G54" s="422"/>
      <c r="H54" s="422"/>
      <c r="I54" s="422"/>
      <c r="J54" s="422"/>
      <c r="K54" s="423"/>
      <c r="L54" s="431" t="s">
        <v>28</v>
      </c>
      <c r="M54" s="432"/>
      <c r="N54" s="431" t="s">
        <v>28</v>
      </c>
      <c r="O54" s="432"/>
      <c r="P54" s="23"/>
      <c r="Q54" s="387"/>
      <c r="R54" s="421" t="s">
        <v>35</v>
      </c>
      <c r="S54" s="427"/>
      <c r="T54" s="424" t="s">
        <v>39</v>
      </c>
    </row>
    <row r="55" spans="1:24" x14ac:dyDescent="0.3">
      <c r="A55" s="425"/>
      <c r="B55" s="425"/>
      <c r="C55" s="24" t="s">
        <v>11</v>
      </c>
      <c r="D55" s="421" t="s">
        <v>16</v>
      </c>
      <c r="E55" s="422"/>
      <c r="F55" s="422"/>
      <c r="G55" s="423"/>
      <c r="H55" s="433" t="s">
        <v>23</v>
      </c>
      <c r="I55" s="422"/>
      <c r="J55" s="422"/>
      <c r="K55" s="423"/>
      <c r="L55" s="434" t="s">
        <v>29</v>
      </c>
      <c r="M55" s="435"/>
      <c r="N55" s="434" t="s">
        <v>29</v>
      </c>
      <c r="O55" s="435"/>
      <c r="P55" s="25"/>
      <c r="Q55" s="26" t="s">
        <v>416</v>
      </c>
      <c r="R55" s="429" t="s">
        <v>36</v>
      </c>
      <c r="S55" s="430"/>
      <c r="T55" s="425"/>
    </row>
    <row r="56" spans="1:24" x14ac:dyDescent="0.3">
      <c r="A56" s="425"/>
      <c r="B56" s="425"/>
      <c r="C56" s="26" t="s">
        <v>12</v>
      </c>
      <c r="D56" s="23"/>
      <c r="E56" s="27"/>
      <c r="F56" s="23"/>
      <c r="G56" s="23"/>
      <c r="H56" s="23"/>
      <c r="I56" s="23"/>
      <c r="J56" s="23"/>
      <c r="K56" s="23"/>
      <c r="L56" s="421" t="s">
        <v>30</v>
      </c>
      <c r="M56" s="427"/>
      <c r="N56" s="421" t="s">
        <v>30</v>
      </c>
      <c r="O56" s="427"/>
      <c r="P56" s="24" t="s">
        <v>34</v>
      </c>
      <c r="Q56" s="24" t="s">
        <v>417</v>
      </c>
      <c r="R56" s="22"/>
      <c r="S56" s="22"/>
      <c r="T56" s="425"/>
    </row>
    <row r="57" spans="1:24" x14ac:dyDescent="0.3">
      <c r="A57" s="425"/>
      <c r="B57" s="425"/>
      <c r="C57" s="26" t="s">
        <v>13</v>
      </c>
      <c r="D57" s="24" t="s">
        <v>17</v>
      </c>
      <c r="E57" s="28" t="s">
        <v>17</v>
      </c>
      <c r="F57" s="24" t="s">
        <v>20</v>
      </c>
      <c r="G57" s="24" t="s">
        <v>22</v>
      </c>
      <c r="H57" s="24" t="s">
        <v>24</v>
      </c>
      <c r="I57" s="24" t="s">
        <v>25</v>
      </c>
      <c r="J57" s="24" t="s">
        <v>26</v>
      </c>
      <c r="K57" s="24" t="s">
        <v>22</v>
      </c>
      <c r="L57" s="429" t="s">
        <v>14</v>
      </c>
      <c r="M57" s="430"/>
      <c r="N57" s="429" t="s">
        <v>33</v>
      </c>
      <c r="O57" s="430"/>
      <c r="P57" s="24" t="s">
        <v>28</v>
      </c>
      <c r="Q57" s="24" t="s">
        <v>418</v>
      </c>
      <c r="R57" s="24" t="s">
        <v>37</v>
      </c>
      <c r="S57" s="24" t="s">
        <v>38</v>
      </c>
      <c r="T57" s="425"/>
    </row>
    <row r="58" spans="1:24" x14ac:dyDescent="0.3">
      <c r="A58" s="425"/>
      <c r="B58" s="425"/>
      <c r="C58" s="26" t="s">
        <v>14</v>
      </c>
      <c r="D58" s="24" t="s">
        <v>18</v>
      </c>
      <c r="E58" s="28" t="s">
        <v>19</v>
      </c>
      <c r="F58" s="24" t="s">
        <v>21</v>
      </c>
      <c r="G58" s="24"/>
      <c r="H58" s="24"/>
      <c r="I58" s="24"/>
      <c r="J58" s="24" t="s">
        <v>27</v>
      </c>
      <c r="K58" s="24"/>
      <c r="L58" s="22" t="s">
        <v>22</v>
      </c>
      <c r="M58" s="22" t="s">
        <v>31</v>
      </c>
      <c r="N58" s="22" t="s">
        <v>22</v>
      </c>
      <c r="O58" s="22" t="s">
        <v>31</v>
      </c>
      <c r="P58" s="25"/>
      <c r="Q58" s="25"/>
      <c r="R58" s="25"/>
      <c r="S58" s="25"/>
      <c r="T58" s="425"/>
    </row>
    <row r="59" spans="1:24" x14ac:dyDescent="0.3">
      <c r="A59" s="426"/>
      <c r="B59" s="426"/>
      <c r="C59" s="29"/>
      <c r="D59" s="30"/>
      <c r="E59" s="31"/>
      <c r="F59" s="30"/>
      <c r="G59" s="30"/>
      <c r="H59" s="30"/>
      <c r="I59" s="30"/>
      <c r="J59" s="30"/>
      <c r="K59" s="30"/>
      <c r="L59" s="32" t="s">
        <v>29</v>
      </c>
      <c r="M59" s="33" t="s">
        <v>32</v>
      </c>
      <c r="N59" s="32" t="s">
        <v>29</v>
      </c>
      <c r="O59" s="33" t="s">
        <v>32</v>
      </c>
      <c r="P59" s="30"/>
      <c r="Q59" s="30"/>
      <c r="R59" s="30"/>
      <c r="S59" s="30"/>
      <c r="T59" s="426"/>
    </row>
    <row r="60" spans="1:24" x14ac:dyDescent="0.3">
      <c r="A60" s="8">
        <v>1</v>
      </c>
      <c r="B60" s="8">
        <v>2</v>
      </c>
      <c r="C60" s="8">
        <v>3</v>
      </c>
      <c r="D60" s="8">
        <v>4</v>
      </c>
      <c r="E60" s="8">
        <v>5</v>
      </c>
      <c r="F60" s="8">
        <v>6</v>
      </c>
      <c r="G60" s="8" t="s">
        <v>0</v>
      </c>
      <c r="H60" s="8">
        <v>8</v>
      </c>
      <c r="I60" s="8">
        <v>9</v>
      </c>
      <c r="J60" s="8">
        <v>10</v>
      </c>
      <c r="K60" s="8" t="s">
        <v>1</v>
      </c>
      <c r="L60" s="8">
        <v>12</v>
      </c>
      <c r="M60" s="8">
        <v>13</v>
      </c>
      <c r="N60" s="8">
        <v>14</v>
      </c>
      <c r="O60" s="8">
        <v>15</v>
      </c>
      <c r="P60" s="8">
        <v>16</v>
      </c>
      <c r="Q60" s="8"/>
      <c r="R60" s="8">
        <v>17</v>
      </c>
      <c r="S60" s="8">
        <v>18</v>
      </c>
      <c r="T60" s="8">
        <v>19</v>
      </c>
    </row>
    <row r="61" spans="1:24" x14ac:dyDescent="0.3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7"/>
      <c r="P61" s="6"/>
      <c r="Q61" s="6"/>
      <c r="R61" s="6"/>
      <c r="S61" s="6"/>
      <c r="T61" s="6"/>
    </row>
    <row r="62" spans="1:24" s="256" customFormat="1" x14ac:dyDescent="0.3">
      <c r="A62" s="119">
        <v>1</v>
      </c>
      <c r="B62" s="120" t="s">
        <v>211</v>
      </c>
      <c r="C62" s="122">
        <v>685</v>
      </c>
      <c r="D62" s="122">
        <v>0</v>
      </c>
      <c r="E62" s="122">
        <v>0</v>
      </c>
      <c r="F62" s="122">
        <v>0</v>
      </c>
      <c r="G62" s="122">
        <f>C62+E62-F62</f>
        <v>685</v>
      </c>
      <c r="H62" s="308">
        <v>12.2</v>
      </c>
      <c r="I62" s="122">
        <v>650</v>
      </c>
      <c r="J62" s="308">
        <v>22.8</v>
      </c>
      <c r="K62" s="122">
        <f>H62+I62+J62</f>
        <v>685</v>
      </c>
      <c r="L62" s="311">
        <v>617500</v>
      </c>
      <c r="M62" s="257">
        <v>950</v>
      </c>
      <c r="N62" s="312">
        <f>I62*O62</f>
        <v>487500</v>
      </c>
      <c r="O62" s="257">
        <v>750</v>
      </c>
      <c r="P62" s="119" t="s">
        <v>65</v>
      </c>
      <c r="Q62" s="119">
        <v>40000</v>
      </c>
      <c r="R62" s="257">
        <v>500</v>
      </c>
      <c r="S62" s="127"/>
      <c r="T62" s="127"/>
      <c r="X62" s="325"/>
    </row>
    <row r="63" spans="1:24" x14ac:dyDescent="0.3">
      <c r="A63" s="8">
        <v>2</v>
      </c>
      <c r="B63" s="67" t="s">
        <v>212</v>
      </c>
      <c r="C63" s="3">
        <v>225</v>
      </c>
      <c r="D63" s="3">
        <v>0</v>
      </c>
      <c r="E63" s="3">
        <v>0</v>
      </c>
      <c r="F63" s="3">
        <v>0</v>
      </c>
      <c r="G63" s="3">
        <f t="shared" ref="G63:G69" si="6">C63+E63-F63</f>
        <v>225</v>
      </c>
      <c r="H63" s="3">
        <v>10</v>
      </c>
      <c r="I63" s="3">
        <v>200</v>
      </c>
      <c r="J63" s="3">
        <v>15</v>
      </c>
      <c r="K63" s="3">
        <f t="shared" ref="K63:K71" si="7">H63+I63+J63</f>
        <v>225</v>
      </c>
      <c r="L63" s="98">
        <v>190000</v>
      </c>
      <c r="M63" s="58">
        <v>950</v>
      </c>
      <c r="N63" s="312">
        <f t="shared" ref="N63:N71" si="8">I63*O63</f>
        <v>150000</v>
      </c>
      <c r="O63" s="257">
        <v>750</v>
      </c>
      <c r="P63" s="8" t="s">
        <v>65</v>
      </c>
      <c r="Q63" s="119">
        <v>40000</v>
      </c>
      <c r="R63" s="58">
        <v>200</v>
      </c>
      <c r="S63" s="6"/>
      <c r="T63" s="6"/>
      <c r="X63" s="155"/>
    </row>
    <row r="64" spans="1:24" s="256" customFormat="1" x14ac:dyDescent="0.3">
      <c r="A64" s="119">
        <v>3</v>
      </c>
      <c r="B64" s="120" t="s">
        <v>213</v>
      </c>
      <c r="C64" s="122">
        <v>12</v>
      </c>
      <c r="D64" s="122">
        <v>0</v>
      </c>
      <c r="E64" s="122">
        <v>0</v>
      </c>
      <c r="F64" s="122">
        <v>0</v>
      </c>
      <c r="G64" s="122">
        <f t="shared" si="6"/>
        <v>12</v>
      </c>
      <c r="H64" s="122">
        <v>10</v>
      </c>
      <c r="I64" s="122">
        <v>2</v>
      </c>
      <c r="J64" s="122">
        <v>0</v>
      </c>
      <c r="K64" s="122">
        <f t="shared" si="7"/>
        <v>12</v>
      </c>
      <c r="L64" s="311">
        <v>1600</v>
      </c>
      <c r="M64" s="257">
        <v>800</v>
      </c>
      <c r="N64" s="312">
        <f t="shared" si="8"/>
        <v>1300</v>
      </c>
      <c r="O64" s="257">
        <v>650</v>
      </c>
      <c r="P64" s="119" t="s">
        <v>65</v>
      </c>
      <c r="Q64" s="119">
        <v>40000</v>
      </c>
      <c r="R64" s="257">
        <v>10</v>
      </c>
      <c r="S64" s="127"/>
      <c r="T64" s="127"/>
      <c r="X64" s="325"/>
    </row>
    <row r="65" spans="1:25" s="256" customFormat="1" x14ac:dyDescent="0.3">
      <c r="A65" s="119">
        <v>4</v>
      </c>
      <c r="B65" s="316" t="s">
        <v>214</v>
      </c>
      <c r="C65" s="122">
        <v>390</v>
      </c>
      <c r="D65" s="122">
        <v>0</v>
      </c>
      <c r="E65" s="122">
        <v>0</v>
      </c>
      <c r="F65" s="122">
        <v>0</v>
      </c>
      <c r="G65" s="122">
        <f t="shared" si="6"/>
        <v>390</v>
      </c>
      <c r="H65" s="308">
        <v>26.6</v>
      </c>
      <c r="I65" s="122">
        <v>363.4</v>
      </c>
      <c r="J65" s="308">
        <v>0</v>
      </c>
      <c r="K65" s="122">
        <f t="shared" si="7"/>
        <v>390</v>
      </c>
      <c r="L65" s="311">
        <v>290720</v>
      </c>
      <c r="M65" s="257">
        <v>800</v>
      </c>
      <c r="N65" s="312">
        <f t="shared" si="8"/>
        <v>236209.99999999997</v>
      </c>
      <c r="O65" s="257">
        <v>650</v>
      </c>
      <c r="P65" s="119" t="s">
        <v>65</v>
      </c>
      <c r="Q65" s="119">
        <v>40000</v>
      </c>
      <c r="R65" s="257">
        <v>300</v>
      </c>
      <c r="S65" s="127"/>
      <c r="T65" s="127"/>
      <c r="U65" s="326" t="s">
        <v>354</v>
      </c>
      <c r="V65" s="326"/>
      <c r="W65" s="326"/>
      <c r="X65" s="327"/>
      <c r="Y65" s="326"/>
    </row>
    <row r="66" spans="1:25" x14ac:dyDescent="0.3">
      <c r="A66" s="119">
        <v>5</v>
      </c>
      <c r="B66" s="67" t="s">
        <v>89</v>
      </c>
      <c r="C66" s="3">
        <v>222</v>
      </c>
      <c r="D66" s="3">
        <v>0</v>
      </c>
      <c r="E66" s="3">
        <v>0</v>
      </c>
      <c r="F66" s="3">
        <v>0</v>
      </c>
      <c r="G66" s="3">
        <f t="shared" si="6"/>
        <v>222</v>
      </c>
      <c r="H66" s="3">
        <v>10</v>
      </c>
      <c r="I66" s="3">
        <v>200</v>
      </c>
      <c r="J66" s="3">
        <v>12</v>
      </c>
      <c r="K66" s="3">
        <f t="shared" si="7"/>
        <v>222</v>
      </c>
      <c r="L66" s="98">
        <v>160000</v>
      </c>
      <c r="M66" s="257">
        <v>800</v>
      </c>
      <c r="N66" s="312">
        <f t="shared" si="8"/>
        <v>140000</v>
      </c>
      <c r="O66" s="257">
        <v>700</v>
      </c>
      <c r="P66" s="8" t="s">
        <v>65</v>
      </c>
      <c r="Q66" s="119">
        <v>40000</v>
      </c>
      <c r="R66" s="58">
        <v>175</v>
      </c>
      <c r="S66" s="6"/>
      <c r="T66" s="6"/>
      <c r="X66" s="155"/>
    </row>
    <row r="67" spans="1:25" x14ac:dyDescent="0.3">
      <c r="A67" s="8">
        <v>6</v>
      </c>
      <c r="B67" s="67" t="s">
        <v>215</v>
      </c>
      <c r="C67" s="3">
        <v>95</v>
      </c>
      <c r="D67" s="3">
        <v>0</v>
      </c>
      <c r="E67" s="3">
        <v>0</v>
      </c>
      <c r="F67" s="3">
        <v>0</v>
      </c>
      <c r="G67" s="3">
        <f t="shared" si="6"/>
        <v>95</v>
      </c>
      <c r="H67" s="3">
        <v>10</v>
      </c>
      <c r="I67" s="3">
        <v>80</v>
      </c>
      <c r="J67" s="3">
        <v>5</v>
      </c>
      <c r="K67" s="3">
        <f t="shared" si="7"/>
        <v>95</v>
      </c>
      <c r="L67" s="98">
        <v>64000</v>
      </c>
      <c r="M67" s="257">
        <v>800</v>
      </c>
      <c r="N67" s="312">
        <f t="shared" si="8"/>
        <v>52000</v>
      </c>
      <c r="O67" s="257">
        <v>650</v>
      </c>
      <c r="P67" s="8" t="s">
        <v>65</v>
      </c>
      <c r="Q67" s="119">
        <v>40000</v>
      </c>
      <c r="R67" s="58">
        <v>85</v>
      </c>
      <c r="S67" s="6"/>
      <c r="T67" s="6"/>
      <c r="X67" s="155"/>
    </row>
    <row r="68" spans="1:25" x14ac:dyDescent="0.3">
      <c r="A68" s="119">
        <v>7</v>
      </c>
      <c r="B68" s="67" t="s">
        <v>217</v>
      </c>
      <c r="C68" s="3">
        <v>205</v>
      </c>
      <c r="D68" s="3">
        <v>0</v>
      </c>
      <c r="E68" s="3">
        <v>0</v>
      </c>
      <c r="F68" s="3">
        <v>0</v>
      </c>
      <c r="G68" s="3">
        <f t="shared" si="6"/>
        <v>205</v>
      </c>
      <c r="H68" s="3">
        <v>5</v>
      </c>
      <c r="I68" s="3">
        <v>200</v>
      </c>
      <c r="J68" s="3">
        <v>0</v>
      </c>
      <c r="K68" s="3">
        <f t="shared" si="7"/>
        <v>205</v>
      </c>
      <c r="L68" s="98">
        <v>150000</v>
      </c>
      <c r="M68" s="257">
        <v>750</v>
      </c>
      <c r="N68" s="312">
        <f t="shared" si="8"/>
        <v>130000</v>
      </c>
      <c r="O68" s="257">
        <v>650</v>
      </c>
      <c r="P68" s="8" t="s">
        <v>65</v>
      </c>
      <c r="Q68" s="119">
        <v>40000</v>
      </c>
      <c r="R68" s="58">
        <v>238</v>
      </c>
      <c r="S68" s="6"/>
      <c r="T68" s="6"/>
      <c r="X68" s="155"/>
    </row>
    <row r="69" spans="1:25" s="256" customFormat="1" x14ac:dyDescent="0.3">
      <c r="A69" s="119">
        <v>8</v>
      </c>
      <c r="B69" s="120" t="s">
        <v>218</v>
      </c>
      <c r="C69" s="122">
        <v>85</v>
      </c>
      <c r="D69" s="122">
        <v>0</v>
      </c>
      <c r="E69" s="122">
        <v>0</v>
      </c>
      <c r="F69" s="122">
        <v>0</v>
      </c>
      <c r="G69" s="122">
        <f t="shared" si="6"/>
        <v>85</v>
      </c>
      <c r="H69" s="122">
        <v>80</v>
      </c>
      <c r="I69" s="122">
        <v>5</v>
      </c>
      <c r="J69" s="122">
        <v>0</v>
      </c>
      <c r="K69" s="122">
        <f t="shared" si="7"/>
        <v>85</v>
      </c>
      <c r="L69" s="311">
        <v>3750</v>
      </c>
      <c r="M69" s="257">
        <v>750</v>
      </c>
      <c r="N69" s="312">
        <f t="shared" si="8"/>
        <v>3500</v>
      </c>
      <c r="O69" s="257">
        <v>700</v>
      </c>
      <c r="P69" s="119" t="s">
        <v>65</v>
      </c>
      <c r="Q69" s="119">
        <v>40000</v>
      </c>
      <c r="R69" s="257">
        <v>70</v>
      </c>
      <c r="S69" s="127"/>
      <c r="T69" s="127"/>
      <c r="X69" s="325"/>
    </row>
    <row r="70" spans="1:25" x14ac:dyDescent="0.3">
      <c r="A70" s="119">
        <v>9</v>
      </c>
      <c r="B70" s="67" t="s">
        <v>219</v>
      </c>
      <c r="C70" s="3">
        <v>55</v>
      </c>
      <c r="D70" s="3">
        <v>0</v>
      </c>
      <c r="E70" s="3">
        <v>0</v>
      </c>
      <c r="F70" s="3">
        <v>0</v>
      </c>
      <c r="G70" s="3">
        <f>C70+E70-F70</f>
        <v>55</v>
      </c>
      <c r="H70" s="64">
        <v>5</v>
      </c>
      <c r="I70" s="3">
        <v>50</v>
      </c>
      <c r="J70" s="3">
        <v>0</v>
      </c>
      <c r="K70" s="3">
        <f t="shared" si="7"/>
        <v>55</v>
      </c>
      <c r="L70" s="98">
        <v>37500</v>
      </c>
      <c r="M70" s="257">
        <v>750</v>
      </c>
      <c r="N70" s="312">
        <f t="shared" si="8"/>
        <v>32500</v>
      </c>
      <c r="O70" s="257">
        <v>650</v>
      </c>
      <c r="P70" s="8" t="s">
        <v>65</v>
      </c>
      <c r="Q70" s="119">
        <v>40000</v>
      </c>
      <c r="R70" s="58">
        <v>77</v>
      </c>
      <c r="S70" s="6"/>
      <c r="T70" s="6"/>
      <c r="X70" s="155"/>
    </row>
    <row r="71" spans="1:25" x14ac:dyDescent="0.3">
      <c r="A71" s="8">
        <v>10</v>
      </c>
      <c r="B71" s="67" t="s">
        <v>220</v>
      </c>
      <c r="C71" s="3">
        <v>54</v>
      </c>
      <c r="D71" s="3" t="s">
        <v>296</v>
      </c>
      <c r="E71" s="3">
        <v>0</v>
      </c>
      <c r="F71" s="3">
        <v>0</v>
      </c>
      <c r="G71" s="3">
        <f>C71+E71-F71</f>
        <v>54</v>
      </c>
      <c r="H71" s="3">
        <v>15</v>
      </c>
      <c r="I71" s="3">
        <v>29</v>
      </c>
      <c r="J71" s="3">
        <v>10</v>
      </c>
      <c r="K71" s="3">
        <f t="shared" si="7"/>
        <v>54</v>
      </c>
      <c r="L71" s="98">
        <v>23200</v>
      </c>
      <c r="M71" s="257">
        <v>800</v>
      </c>
      <c r="N71" s="312">
        <f t="shared" si="8"/>
        <v>18850</v>
      </c>
      <c r="O71" s="257">
        <v>650</v>
      </c>
      <c r="P71" s="8" t="s">
        <v>65</v>
      </c>
      <c r="Q71" s="119">
        <v>40000</v>
      </c>
      <c r="R71" s="58">
        <v>202</v>
      </c>
      <c r="S71" s="6"/>
      <c r="T71" s="6"/>
      <c r="X71" s="155"/>
    </row>
    <row r="72" spans="1:25" x14ac:dyDescent="0.3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8"/>
      <c r="Q72" s="8"/>
      <c r="R72" s="6"/>
      <c r="S72" s="6"/>
      <c r="T72" s="6"/>
    </row>
    <row r="73" spans="1:25" x14ac:dyDescent="0.3">
      <c r="A73" s="6"/>
      <c r="B73" s="41" t="s">
        <v>3</v>
      </c>
      <c r="C73" s="7">
        <f t="shared" ref="C73:J73" si="9">SUM(C62:C72)</f>
        <v>2028</v>
      </c>
      <c r="D73" s="7">
        <f t="shared" si="9"/>
        <v>0</v>
      </c>
      <c r="E73" s="7">
        <f t="shared" si="9"/>
        <v>0</v>
      </c>
      <c r="F73" s="7">
        <f t="shared" si="9"/>
        <v>0</v>
      </c>
      <c r="G73" s="7">
        <f t="shared" si="9"/>
        <v>2028</v>
      </c>
      <c r="H73" s="47">
        <f t="shared" si="9"/>
        <v>183.8</v>
      </c>
      <c r="I73" s="7">
        <f t="shared" si="9"/>
        <v>1779.4</v>
      </c>
      <c r="J73" s="47">
        <f t="shared" si="9"/>
        <v>64.8</v>
      </c>
      <c r="K73" s="7">
        <f>SUM(K62:K72)</f>
        <v>2028</v>
      </c>
      <c r="L73" s="7">
        <f>SUM(L62:L72)</f>
        <v>1538270</v>
      </c>
      <c r="M73" s="47">
        <f>SUM(M62:M71)/10</f>
        <v>815</v>
      </c>
      <c r="N73" s="47">
        <f>SUM(N62:N72)</f>
        <v>1251860</v>
      </c>
      <c r="O73" s="47">
        <f>SUM(O62:O71)/10</f>
        <v>680</v>
      </c>
      <c r="P73" s="8" t="s">
        <v>65</v>
      </c>
      <c r="Q73" s="8">
        <f>SUM(Q62:Q71)/10</f>
        <v>40000</v>
      </c>
      <c r="R73" s="7">
        <f>SUM(R62:R72)</f>
        <v>1857</v>
      </c>
      <c r="S73" s="47"/>
      <c r="T73" s="6"/>
    </row>
    <row r="75" spans="1:25" x14ac:dyDescent="0.3">
      <c r="A75" s="16" t="s">
        <v>46</v>
      </c>
      <c r="O75" s="419" t="str">
        <f>O36</f>
        <v>Sindang Kelingi, 31 Desember 2023</v>
      </c>
      <c r="P75" s="419"/>
      <c r="Q75" s="419"/>
      <c r="R75" s="419"/>
      <c r="S75" s="419"/>
      <c r="T75" s="419"/>
    </row>
    <row r="76" spans="1:25" x14ac:dyDescent="0.3">
      <c r="B76" s="372" t="s">
        <v>327</v>
      </c>
      <c r="O76" s="419" t="s">
        <v>2</v>
      </c>
      <c r="P76" s="419"/>
      <c r="Q76" s="419"/>
      <c r="R76" s="419"/>
      <c r="S76" s="419"/>
      <c r="T76" s="419"/>
    </row>
    <row r="77" spans="1:25" x14ac:dyDescent="0.3">
      <c r="B77" s="373" t="s">
        <v>350</v>
      </c>
    </row>
    <row r="78" spans="1:25" x14ac:dyDescent="0.3">
      <c r="B78" s="373" t="s">
        <v>388</v>
      </c>
    </row>
    <row r="79" spans="1:25" x14ac:dyDescent="0.3">
      <c r="B79" s="20"/>
      <c r="C79" s="18"/>
      <c r="O79" s="428" t="str">
        <f>O40</f>
        <v>BENI HIDAYAT</v>
      </c>
      <c r="P79" s="428"/>
      <c r="Q79" s="428"/>
      <c r="R79" s="428"/>
      <c r="S79" s="428"/>
      <c r="T79" s="428"/>
    </row>
    <row r="80" spans="1:25" x14ac:dyDescent="0.3">
      <c r="O80" s="419" t="str">
        <f>O41</f>
        <v>-</v>
      </c>
      <c r="P80" s="419"/>
      <c r="Q80" s="419"/>
      <c r="R80" s="419"/>
      <c r="S80" s="419"/>
      <c r="T80" s="419"/>
    </row>
    <row r="81" spans="1:20" x14ac:dyDescent="0.3">
      <c r="O81" s="89"/>
      <c r="P81" s="89"/>
      <c r="Q81" s="89"/>
      <c r="R81" s="89"/>
      <c r="S81" s="89"/>
      <c r="T81" s="89"/>
    </row>
    <row r="82" spans="1:20" x14ac:dyDescent="0.3">
      <c r="O82" s="89"/>
      <c r="P82" s="89"/>
      <c r="Q82" s="89"/>
      <c r="R82" s="89"/>
      <c r="S82" s="89"/>
      <c r="T82" s="89"/>
    </row>
    <row r="83" spans="1:20" x14ac:dyDescent="0.3">
      <c r="O83" s="89"/>
      <c r="P83" s="89"/>
      <c r="Q83" s="89"/>
      <c r="R83" s="89"/>
      <c r="S83" s="89"/>
      <c r="T83" s="89"/>
    </row>
    <row r="84" spans="1:20" x14ac:dyDescent="0.3">
      <c r="A84" s="16" t="s">
        <v>96</v>
      </c>
    </row>
    <row r="85" spans="1:20" x14ac:dyDescent="0.3">
      <c r="L85" s="17"/>
    </row>
    <row r="86" spans="1:20" x14ac:dyDescent="0.3">
      <c r="A86" s="441" t="s">
        <v>93</v>
      </c>
      <c r="B86" s="460"/>
      <c r="C86" s="460"/>
      <c r="D86" s="460"/>
      <c r="E86" s="460"/>
      <c r="F86" s="460"/>
      <c r="G86" s="460"/>
      <c r="H86" s="460"/>
      <c r="I86" s="460"/>
      <c r="J86" s="460"/>
      <c r="K86" s="460"/>
      <c r="L86" s="460"/>
      <c r="M86" s="460"/>
      <c r="N86" s="460"/>
      <c r="O86" s="460"/>
      <c r="P86" s="460"/>
      <c r="Q86" s="460"/>
      <c r="R86" s="460"/>
      <c r="S86" s="460"/>
      <c r="T86" s="447"/>
    </row>
    <row r="87" spans="1:20" x14ac:dyDescent="0.3">
      <c r="A87" s="444" t="s">
        <v>4</v>
      </c>
      <c r="B87" s="461"/>
      <c r="C87" s="461"/>
      <c r="D87" s="461"/>
      <c r="E87" s="461"/>
      <c r="F87" s="461"/>
      <c r="G87" s="461"/>
      <c r="H87" s="461"/>
      <c r="I87" s="461"/>
      <c r="J87" s="461"/>
      <c r="K87" s="461"/>
      <c r="L87" s="461"/>
      <c r="M87" s="461"/>
      <c r="N87" s="461"/>
      <c r="O87" s="461"/>
      <c r="P87" s="461"/>
      <c r="Q87" s="461"/>
      <c r="R87" s="461"/>
      <c r="S87" s="461"/>
      <c r="T87" s="445"/>
    </row>
    <row r="88" spans="1:20" x14ac:dyDescent="0.3">
      <c r="N88" s="18"/>
    </row>
    <row r="89" spans="1:20" x14ac:dyDescent="0.3">
      <c r="A89" s="19" t="s">
        <v>5</v>
      </c>
      <c r="B89" s="19"/>
      <c r="C89" s="19" t="s">
        <v>78</v>
      </c>
      <c r="D89" s="19"/>
      <c r="L89" s="20"/>
      <c r="N89" s="20"/>
      <c r="Q89" s="16" t="s">
        <v>42</v>
      </c>
      <c r="S89" s="16" t="str">
        <f>S49</f>
        <v>: 2023</v>
      </c>
    </row>
    <row r="90" spans="1:20" x14ac:dyDescent="0.3">
      <c r="A90" s="16" t="s">
        <v>9</v>
      </c>
      <c r="C90" s="16" t="str">
        <f>C50</f>
        <v>: SINDANG KELINGI</v>
      </c>
      <c r="Q90" s="16" t="s">
        <v>43</v>
      </c>
      <c r="S90" s="16" t="s">
        <v>45</v>
      </c>
    </row>
    <row r="91" spans="1:20" x14ac:dyDescent="0.3">
      <c r="A91" s="16" t="s">
        <v>6</v>
      </c>
      <c r="C91" s="16" t="s">
        <v>99</v>
      </c>
      <c r="Q91" s="16" t="s">
        <v>44</v>
      </c>
      <c r="S91" s="16" t="str">
        <f>S51</f>
        <v>: IV ( Empat )</v>
      </c>
    </row>
    <row r="92" spans="1:20" x14ac:dyDescent="0.3">
      <c r="A92" s="16" t="s">
        <v>7</v>
      </c>
      <c r="C92" s="16" t="s">
        <v>41</v>
      </c>
    </row>
    <row r="94" spans="1:20" x14ac:dyDescent="0.3">
      <c r="A94" s="424" t="s">
        <v>8</v>
      </c>
      <c r="B94" s="424" t="s">
        <v>91</v>
      </c>
      <c r="C94" s="22" t="s">
        <v>10</v>
      </c>
      <c r="D94" s="433" t="s">
        <v>15</v>
      </c>
      <c r="E94" s="422"/>
      <c r="F94" s="422"/>
      <c r="G94" s="422"/>
      <c r="H94" s="422"/>
      <c r="I94" s="422"/>
      <c r="J94" s="422"/>
      <c r="K94" s="423"/>
      <c r="L94" s="431" t="s">
        <v>28</v>
      </c>
      <c r="M94" s="432"/>
      <c r="N94" s="431" t="s">
        <v>28</v>
      </c>
      <c r="O94" s="432"/>
      <c r="P94" s="23"/>
      <c r="Q94" s="387"/>
      <c r="R94" s="421" t="s">
        <v>35</v>
      </c>
      <c r="S94" s="427"/>
      <c r="T94" s="424" t="s">
        <v>39</v>
      </c>
    </row>
    <row r="95" spans="1:20" x14ac:dyDescent="0.3">
      <c r="A95" s="425"/>
      <c r="B95" s="425"/>
      <c r="C95" s="24" t="s">
        <v>11</v>
      </c>
      <c r="D95" s="421" t="s">
        <v>16</v>
      </c>
      <c r="E95" s="422"/>
      <c r="F95" s="422"/>
      <c r="G95" s="423"/>
      <c r="H95" s="433" t="s">
        <v>23</v>
      </c>
      <c r="I95" s="422"/>
      <c r="J95" s="422"/>
      <c r="K95" s="423"/>
      <c r="L95" s="434" t="s">
        <v>29</v>
      </c>
      <c r="M95" s="435"/>
      <c r="N95" s="434" t="s">
        <v>29</v>
      </c>
      <c r="O95" s="435"/>
      <c r="P95" s="25"/>
      <c r="Q95" s="26" t="s">
        <v>416</v>
      </c>
      <c r="R95" s="429" t="s">
        <v>36</v>
      </c>
      <c r="S95" s="430"/>
      <c r="T95" s="425"/>
    </row>
    <row r="96" spans="1:20" x14ac:dyDescent="0.3">
      <c r="A96" s="425"/>
      <c r="B96" s="425"/>
      <c r="C96" s="26" t="s">
        <v>12</v>
      </c>
      <c r="D96" s="23"/>
      <c r="E96" s="27"/>
      <c r="F96" s="23"/>
      <c r="G96" s="23"/>
      <c r="H96" s="23"/>
      <c r="I96" s="23"/>
      <c r="J96" s="23"/>
      <c r="K96" s="23"/>
      <c r="L96" s="421" t="s">
        <v>30</v>
      </c>
      <c r="M96" s="427"/>
      <c r="N96" s="421" t="s">
        <v>30</v>
      </c>
      <c r="O96" s="427"/>
      <c r="P96" s="24" t="s">
        <v>34</v>
      </c>
      <c r="Q96" s="24" t="s">
        <v>417</v>
      </c>
      <c r="R96" s="22"/>
      <c r="S96" s="22"/>
      <c r="T96" s="425"/>
    </row>
    <row r="97" spans="1:23" x14ac:dyDescent="0.3">
      <c r="A97" s="425"/>
      <c r="B97" s="425"/>
      <c r="C97" s="26" t="s">
        <v>13</v>
      </c>
      <c r="D97" s="24" t="s">
        <v>17</v>
      </c>
      <c r="E97" s="28" t="s">
        <v>17</v>
      </c>
      <c r="F97" s="24" t="s">
        <v>20</v>
      </c>
      <c r="G97" s="24" t="s">
        <v>22</v>
      </c>
      <c r="H97" s="24" t="s">
        <v>24</v>
      </c>
      <c r="I97" s="24" t="s">
        <v>25</v>
      </c>
      <c r="J97" s="24" t="s">
        <v>26</v>
      </c>
      <c r="K97" s="24" t="s">
        <v>22</v>
      </c>
      <c r="L97" s="429" t="s">
        <v>14</v>
      </c>
      <c r="M97" s="430"/>
      <c r="N97" s="429" t="s">
        <v>33</v>
      </c>
      <c r="O97" s="430"/>
      <c r="P97" s="24" t="s">
        <v>28</v>
      </c>
      <c r="Q97" s="24" t="s">
        <v>418</v>
      </c>
      <c r="R97" s="24" t="s">
        <v>37</v>
      </c>
      <c r="S97" s="24" t="s">
        <v>38</v>
      </c>
      <c r="T97" s="425"/>
    </row>
    <row r="98" spans="1:23" x14ac:dyDescent="0.3">
      <c r="A98" s="425"/>
      <c r="B98" s="425"/>
      <c r="C98" s="26" t="s">
        <v>14</v>
      </c>
      <c r="D98" s="24" t="s">
        <v>18</v>
      </c>
      <c r="E98" s="28" t="s">
        <v>19</v>
      </c>
      <c r="F98" s="24" t="s">
        <v>21</v>
      </c>
      <c r="G98" s="24"/>
      <c r="H98" s="24"/>
      <c r="I98" s="24"/>
      <c r="J98" s="24" t="s">
        <v>27</v>
      </c>
      <c r="K98" s="24"/>
      <c r="L98" s="22" t="s">
        <v>22</v>
      </c>
      <c r="M98" s="22" t="s">
        <v>31</v>
      </c>
      <c r="N98" s="22" t="s">
        <v>22</v>
      </c>
      <c r="O98" s="22" t="s">
        <v>31</v>
      </c>
      <c r="P98" s="25"/>
      <c r="Q98" s="25"/>
      <c r="R98" s="25"/>
      <c r="S98" s="25"/>
      <c r="T98" s="425"/>
    </row>
    <row r="99" spans="1:23" x14ac:dyDescent="0.3">
      <c r="A99" s="426"/>
      <c r="B99" s="426"/>
      <c r="C99" s="29"/>
      <c r="D99" s="30"/>
      <c r="E99" s="31"/>
      <c r="F99" s="30"/>
      <c r="G99" s="30"/>
      <c r="H99" s="30"/>
      <c r="I99" s="30"/>
      <c r="J99" s="30"/>
      <c r="K99" s="30"/>
      <c r="L99" s="32" t="s">
        <v>29</v>
      </c>
      <c r="M99" s="33" t="s">
        <v>32</v>
      </c>
      <c r="N99" s="32" t="s">
        <v>29</v>
      </c>
      <c r="O99" s="33" t="s">
        <v>32</v>
      </c>
      <c r="P99" s="30"/>
      <c r="Q99" s="30"/>
      <c r="R99" s="30"/>
      <c r="S99" s="30"/>
      <c r="T99" s="426"/>
    </row>
    <row r="100" spans="1:23" x14ac:dyDescent="0.3">
      <c r="A100" s="8">
        <v>1</v>
      </c>
      <c r="B100" s="8">
        <v>2</v>
      </c>
      <c r="C100" s="8">
        <v>3</v>
      </c>
      <c r="D100" s="8">
        <v>4</v>
      </c>
      <c r="E100" s="8">
        <v>5</v>
      </c>
      <c r="F100" s="8">
        <v>6</v>
      </c>
      <c r="G100" s="8" t="s">
        <v>0</v>
      </c>
      <c r="H100" s="8">
        <v>8</v>
      </c>
      <c r="I100" s="8">
        <v>9</v>
      </c>
      <c r="J100" s="8">
        <v>10</v>
      </c>
      <c r="K100" s="8" t="s">
        <v>1</v>
      </c>
      <c r="L100" s="8">
        <v>12</v>
      </c>
      <c r="M100" s="8">
        <v>13</v>
      </c>
      <c r="N100" s="8">
        <v>14</v>
      </c>
      <c r="O100" s="8">
        <v>15</v>
      </c>
      <c r="P100" s="8">
        <v>16</v>
      </c>
      <c r="Q100" s="8"/>
      <c r="R100" s="8">
        <v>17</v>
      </c>
      <c r="S100" s="8">
        <v>18</v>
      </c>
      <c r="T100" s="8">
        <v>19</v>
      </c>
    </row>
    <row r="101" spans="1:23" x14ac:dyDescent="0.3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7"/>
      <c r="P101" s="6"/>
      <c r="Q101" s="6"/>
      <c r="R101" s="6"/>
      <c r="S101" s="6"/>
      <c r="T101" s="6"/>
    </row>
    <row r="102" spans="1:23" s="256" customFormat="1" x14ac:dyDescent="0.3">
      <c r="A102" s="119">
        <v>1</v>
      </c>
      <c r="B102" s="120" t="s">
        <v>211</v>
      </c>
      <c r="C102" s="308">
        <v>6.25</v>
      </c>
      <c r="D102" s="122">
        <v>0</v>
      </c>
      <c r="E102" s="122">
        <v>0</v>
      </c>
      <c r="F102" s="122">
        <v>0</v>
      </c>
      <c r="G102" s="308">
        <f>C102+E102-F102</f>
        <v>6.25</v>
      </c>
      <c r="H102" s="308">
        <v>5.25</v>
      </c>
      <c r="I102" s="122">
        <v>1</v>
      </c>
      <c r="J102" s="122">
        <v>0</v>
      </c>
      <c r="K102" s="308">
        <f>H102+I102+J102</f>
        <v>6.25</v>
      </c>
      <c r="L102" s="257">
        <v>850</v>
      </c>
      <c r="M102" s="257">
        <v>850</v>
      </c>
      <c r="N102" s="257">
        <f>I102*O102</f>
        <v>650</v>
      </c>
      <c r="O102" s="257">
        <v>650</v>
      </c>
      <c r="P102" s="119" t="s">
        <v>65</v>
      </c>
      <c r="Q102" s="119">
        <v>100000</v>
      </c>
      <c r="R102" s="257">
        <v>23</v>
      </c>
      <c r="S102" s="127"/>
      <c r="T102" s="127"/>
      <c r="U102" s="256">
        <v>20</v>
      </c>
      <c r="W102" s="257">
        <v>60</v>
      </c>
    </row>
    <row r="103" spans="1:23" x14ac:dyDescent="0.3">
      <c r="A103" s="8">
        <v>2</v>
      </c>
      <c r="B103" s="67" t="s">
        <v>212</v>
      </c>
      <c r="C103" s="3">
        <v>3</v>
      </c>
      <c r="D103" s="3">
        <v>0</v>
      </c>
      <c r="E103" s="3">
        <v>0</v>
      </c>
      <c r="F103" s="3">
        <v>0</v>
      </c>
      <c r="G103" s="3">
        <f t="shared" ref="G103:G111" si="10">C103+E103-F103</f>
        <v>3</v>
      </c>
      <c r="H103" s="3">
        <v>1</v>
      </c>
      <c r="I103" s="3">
        <v>2</v>
      </c>
      <c r="J103" s="3">
        <v>0</v>
      </c>
      <c r="K103" s="3">
        <f t="shared" ref="K103:K111" si="11">H103+I103+J103</f>
        <v>3</v>
      </c>
      <c r="L103" s="58">
        <v>1600</v>
      </c>
      <c r="M103" s="58">
        <v>800</v>
      </c>
      <c r="N103" s="257">
        <f t="shared" ref="N103:N110" si="12">I103*O103</f>
        <v>1300</v>
      </c>
      <c r="O103" s="58">
        <v>650</v>
      </c>
      <c r="P103" s="8" t="s">
        <v>65</v>
      </c>
      <c r="Q103" s="119">
        <v>100000</v>
      </c>
      <c r="R103" s="58">
        <v>5</v>
      </c>
      <c r="S103" s="6"/>
      <c r="T103" s="6"/>
      <c r="W103" s="58">
        <v>60</v>
      </c>
    </row>
    <row r="104" spans="1:23" x14ac:dyDescent="0.3">
      <c r="A104" s="8">
        <v>3</v>
      </c>
      <c r="B104" s="67" t="s">
        <v>213</v>
      </c>
      <c r="C104" s="3">
        <v>15</v>
      </c>
      <c r="D104" s="3">
        <v>0</v>
      </c>
      <c r="E104" s="3">
        <v>0</v>
      </c>
      <c r="F104" s="3">
        <v>0</v>
      </c>
      <c r="G104" s="3">
        <f t="shared" si="10"/>
        <v>15</v>
      </c>
      <c r="H104" s="3">
        <v>10</v>
      </c>
      <c r="I104" s="3">
        <v>5</v>
      </c>
      <c r="J104" s="3">
        <v>0</v>
      </c>
      <c r="K104" s="3">
        <f t="shared" si="11"/>
        <v>15</v>
      </c>
      <c r="L104" s="58">
        <v>4000</v>
      </c>
      <c r="M104" s="58">
        <v>800</v>
      </c>
      <c r="N104" s="257">
        <f t="shared" si="12"/>
        <v>3000</v>
      </c>
      <c r="O104" s="58">
        <v>600</v>
      </c>
      <c r="P104" s="8" t="s">
        <v>65</v>
      </c>
      <c r="Q104" s="119">
        <v>100000</v>
      </c>
      <c r="R104" s="58">
        <v>20</v>
      </c>
      <c r="S104" s="6"/>
      <c r="T104" s="6"/>
      <c r="W104" s="58">
        <v>125</v>
      </c>
    </row>
    <row r="105" spans="1:23" x14ac:dyDescent="0.3">
      <c r="A105" s="8">
        <v>4</v>
      </c>
      <c r="B105" s="138" t="s">
        <v>214</v>
      </c>
      <c r="C105" s="3">
        <v>15</v>
      </c>
      <c r="D105" s="3">
        <v>0</v>
      </c>
      <c r="E105" s="3">
        <v>0</v>
      </c>
      <c r="F105" s="3">
        <v>0</v>
      </c>
      <c r="G105" s="3">
        <f t="shared" si="10"/>
        <v>15</v>
      </c>
      <c r="H105" s="3">
        <v>10</v>
      </c>
      <c r="I105" s="3">
        <v>5</v>
      </c>
      <c r="J105" s="3">
        <v>0</v>
      </c>
      <c r="K105" s="3">
        <f t="shared" si="11"/>
        <v>15</v>
      </c>
      <c r="L105" s="58">
        <v>4000</v>
      </c>
      <c r="M105" s="58">
        <v>800</v>
      </c>
      <c r="N105" s="257">
        <f t="shared" si="12"/>
        <v>3000</v>
      </c>
      <c r="O105" s="58">
        <v>600</v>
      </c>
      <c r="P105" s="8" t="s">
        <v>65</v>
      </c>
      <c r="Q105" s="119">
        <v>100000</v>
      </c>
      <c r="R105" s="58">
        <v>20</v>
      </c>
      <c r="S105" s="6"/>
      <c r="T105" s="6"/>
      <c r="W105" s="58">
        <v>125</v>
      </c>
    </row>
    <row r="106" spans="1:23" x14ac:dyDescent="0.3">
      <c r="A106" s="8">
        <v>5</v>
      </c>
      <c r="B106" s="67" t="s">
        <v>89</v>
      </c>
      <c r="C106" s="3">
        <v>20</v>
      </c>
      <c r="D106" s="3">
        <v>0</v>
      </c>
      <c r="E106" s="3">
        <v>0</v>
      </c>
      <c r="F106" s="3">
        <v>0</v>
      </c>
      <c r="G106" s="3">
        <f t="shared" si="10"/>
        <v>20</v>
      </c>
      <c r="H106" s="3">
        <v>0</v>
      </c>
      <c r="I106" s="3">
        <v>20</v>
      </c>
      <c r="J106" s="3">
        <v>0</v>
      </c>
      <c r="K106" s="3">
        <f t="shared" si="11"/>
        <v>20</v>
      </c>
      <c r="L106" s="58">
        <v>16000</v>
      </c>
      <c r="M106" s="58">
        <v>800</v>
      </c>
      <c r="N106" s="257">
        <f t="shared" si="12"/>
        <v>12000</v>
      </c>
      <c r="O106" s="58">
        <v>600</v>
      </c>
      <c r="P106" s="8" t="s">
        <v>65</v>
      </c>
      <c r="Q106" s="119">
        <v>100000</v>
      </c>
      <c r="R106" s="58">
        <v>35</v>
      </c>
      <c r="S106" s="6"/>
      <c r="T106" s="6"/>
      <c r="W106" s="58">
        <v>300</v>
      </c>
    </row>
    <row r="107" spans="1:23" x14ac:dyDescent="0.3">
      <c r="A107" s="8">
        <v>6</v>
      </c>
      <c r="B107" s="67" t="s">
        <v>215</v>
      </c>
      <c r="C107" s="3">
        <v>0</v>
      </c>
      <c r="D107" s="3">
        <v>0</v>
      </c>
      <c r="E107" s="3">
        <v>0</v>
      </c>
      <c r="F107" s="3">
        <v>0</v>
      </c>
      <c r="G107" s="3">
        <f t="shared" si="10"/>
        <v>0</v>
      </c>
      <c r="H107" s="3">
        <v>0</v>
      </c>
      <c r="I107" s="3">
        <v>0</v>
      </c>
      <c r="J107" s="3">
        <v>0</v>
      </c>
      <c r="K107" s="3">
        <f t="shared" si="11"/>
        <v>0</v>
      </c>
      <c r="L107" s="116">
        <v>0</v>
      </c>
      <c r="M107" s="58">
        <v>0</v>
      </c>
      <c r="N107" s="257">
        <f t="shared" si="12"/>
        <v>0</v>
      </c>
      <c r="O107" s="58"/>
      <c r="P107" s="116">
        <f>N107</f>
        <v>0</v>
      </c>
      <c r="Q107" s="116"/>
      <c r="R107" s="3">
        <v>0</v>
      </c>
      <c r="S107" s="6"/>
      <c r="T107" s="6"/>
      <c r="W107" s="116">
        <v>0</v>
      </c>
    </row>
    <row r="108" spans="1:23" x14ac:dyDescent="0.3">
      <c r="A108" s="8">
        <v>7</v>
      </c>
      <c r="B108" s="67" t="s">
        <v>217</v>
      </c>
      <c r="C108" s="3">
        <v>50</v>
      </c>
      <c r="D108" s="3">
        <v>0</v>
      </c>
      <c r="E108" s="3">
        <v>0</v>
      </c>
      <c r="F108" s="3">
        <v>0</v>
      </c>
      <c r="G108" s="3">
        <f t="shared" si="10"/>
        <v>50</v>
      </c>
      <c r="H108" s="3">
        <v>30</v>
      </c>
      <c r="I108" s="3">
        <v>20</v>
      </c>
      <c r="J108" s="3">
        <v>0</v>
      </c>
      <c r="K108" s="3">
        <f t="shared" si="11"/>
        <v>50</v>
      </c>
      <c r="L108" s="58">
        <v>16000</v>
      </c>
      <c r="M108" s="58">
        <v>800</v>
      </c>
      <c r="N108" s="257">
        <f t="shared" si="12"/>
        <v>12000</v>
      </c>
      <c r="O108" s="58">
        <v>600</v>
      </c>
      <c r="P108" s="8" t="s">
        <v>65</v>
      </c>
      <c r="Q108" s="8">
        <v>100000</v>
      </c>
      <c r="R108" s="58">
        <v>60</v>
      </c>
      <c r="S108" s="6"/>
      <c r="T108" s="6"/>
      <c r="W108" s="116">
        <v>0</v>
      </c>
    </row>
    <row r="109" spans="1:23" x14ac:dyDescent="0.3">
      <c r="A109" s="8">
        <v>8</v>
      </c>
      <c r="B109" s="67" t="s">
        <v>218</v>
      </c>
      <c r="C109" s="3">
        <v>22</v>
      </c>
      <c r="D109" s="3">
        <v>0</v>
      </c>
      <c r="E109" s="3">
        <v>0</v>
      </c>
      <c r="F109" s="3">
        <v>0</v>
      </c>
      <c r="G109" s="3">
        <f t="shared" si="10"/>
        <v>22</v>
      </c>
      <c r="H109" s="3">
        <v>10</v>
      </c>
      <c r="I109" s="3">
        <v>12</v>
      </c>
      <c r="J109" s="3">
        <v>0</v>
      </c>
      <c r="K109" s="3">
        <f t="shared" si="11"/>
        <v>22</v>
      </c>
      <c r="L109" s="58">
        <v>9600</v>
      </c>
      <c r="M109" s="58">
        <v>800</v>
      </c>
      <c r="N109" s="257">
        <f t="shared" si="12"/>
        <v>7200</v>
      </c>
      <c r="O109" s="58">
        <v>600</v>
      </c>
      <c r="P109" s="8" t="s">
        <v>65</v>
      </c>
      <c r="Q109" s="8">
        <v>100000</v>
      </c>
      <c r="R109" s="58">
        <v>20</v>
      </c>
      <c r="S109" s="6"/>
      <c r="T109" s="6"/>
      <c r="W109" s="58">
        <v>150</v>
      </c>
    </row>
    <row r="110" spans="1:23" x14ac:dyDescent="0.3">
      <c r="A110" s="8">
        <v>9</v>
      </c>
      <c r="B110" s="67" t="s">
        <v>219</v>
      </c>
      <c r="C110" s="3">
        <v>20</v>
      </c>
      <c r="D110" s="3">
        <v>0</v>
      </c>
      <c r="E110" s="3">
        <v>0</v>
      </c>
      <c r="F110" s="3">
        <v>0</v>
      </c>
      <c r="G110" s="3">
        <f t="shared" si="10"/>
        <v>20</v>
      </c>
      <c r="H110" s="3">
        <v>10</v>
      </c>
      <c r="I110" s="3">
        <v>10</v>
      </c>
      <c r="J110" s="3">
        <v>0</v>
      </c>
      <c r="K110" s="3">
        <f t="shared" si="11"/>
        <v>20</v>
      </c>
      <c r="L110" s="58">
        <v>7500</v>
      </c>
      <c r="M110" s="58">
        <v>750</v>
      </c>
      <c r="N110" s="257">
        <f t="shared" si="12"/>
        <v>5500</v>
      </c>
      <c r="O110" s="58">
        <v>550</v>
      </c>
      <c r="P110" s="8" t="s">
        <v>65</v>
      </c>
      <c r="Q110" s="8">
        <v>100000</v>
      </c>
      <c r="R110" s="58">
        <v>25</v>
      </c>
      <c r="S110" s="6"/>
      <c r="T110" s="6"/>
      <c r="W110" s="58">
        <v>125</v>
      </c>
    </row>
    <row r="111" spans="1:23" x14ac:dyDescent="0.3">
      <c r="A111" s="8">
        <v>10</v>
      </c>
      <c r="B111" s="67" t="s">
        <v>220</v>
      </c>
      <c r="C111" s="3">
        <v>20</v>
      </c>
      <c r="D111" s="3">
        <v>0</v>
      </c>
      <c r="E111" s="3">
        <v>0</v>
      </c>
      <c r="F111" s="3">
        <v>0</v>
      </c>
      <c r="G111" s="3">
        <f t="shared" si="10"/>
        <v>20</v>
      </c>
      <c r="H111" s="3">
        <v>15</v>
      </c>
      <c r="I111" s="3">
        <v>5</v>
      </c>
      <c r="J111" s="64">
        <v>0</v>
      </c>
      <c r="K111" s="3">
        <f t="shared" si="11"/>
        <v>20</v>
      </c>
      <c r="L111" s="58">
        <v>3750</v>
      </c>
      <c r="M111" s="58">
        <v>750</v>
      </c>
      <c r="N111" s="257">
        <f>I111*O111</f>
        <v>3000</v>
      </c>
      <c r="O111" s="58">
        <v>600</v>
      </c>
      <c r="P111" s="8" t="s">
        <v>65</v>
      </c>
      <c r="Q111" s="8">
        <v>100000</v>
      </c>
      <c r="R111" s="58">
        <v>20</v>
      </c>
      <c r="S111" s="6"/>
      <c r="T111" s="6"/>
      <c r="W111" s="58">
        <v>125</v>
      </c>
    </row>
    <row r="112" spans="1:23" x14ac:dyDescent="0.3">
      <c r="A112" s="8"/>
      <c r="B112" s="67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58"/>
      <c r="N112" s="6"/>
      <c r="O112" s="6"/>
      <c r="P112" s="8"/>
      <c r="Q112" s="8"/>
      <c r="R112" s="6"/>
      <c r="S112" s="6"/>
      <c r="T112" s="6"/>
      <c r="W112" s="6"/>
    </row>
    <row r="113" spans="1:20" x14ac:dyDescent="0.3">
      <c r="A113" s="6"/>
      <c r="B113" s="41" t="s">
        <v>3</v>
      </c>
      <c r="C113" s="7">
        <f t="shared" ref="C113:K113" si="13">SUM(C102:C112)</f>
        <v>171.25</v>
      </c>
      <c r="D113" s="7">
        <f t="shared" si="13"/>
        <v>0</v>
      </c>
      <c r="E113" s="7">
        <f t="shared" si="13"/>
        <v>0</v>
      </c>
      <c r="F113" s="7">
        <f t="shared" si="13"/>
        <v>0</v>
      </c>
      <c r="G113" s="7">
        <f t="shared" si="13"/>
        <v>171.25</v>
      </c>
      <c r="H113" s="7">
        <f t="shared" si="13"/>
        <v>91.25</v>
      </c>
      <c r="I113" s="7">
        <f t="shared" si="13"/>
        <v>80</v>
      </c>
      <c r="J113" s="76">
        <f t="shared" si="13"/>
        <v>0</v>
      </c>
      <c r="K113" s="7">
        <f t="shared" si="13"/>
        <v>171.25</v>
      </c>
      <c r="L113" s="40">
        <f>SUM(L102:L112)</f>
        <v>63300</v>
      </c>
      <c r="M113" s="58">
        <f>SUM(M102:M111)/9</f>
        <v>794.44444444444446</v>
      </c>
      <c r="N113" s="7">
        <f>SUM(N102:N112)</f>
        <v>47650</v>
      </c>
      <c r="O113" s="58">
        <f>SUM(O102:O111)/9</f>
        <v>605.55555555555554</v>
      </c>
      <c r="P113" s="8" t="s">
        <v>65</v>
      </c>
      <c r="Q113" s="8">
        <v>100000</v>
      </c>
      <c r="R113" s="40">
        <f>SUM(R102:R112)</f>
        <v>228</v>
      </c>
      <c r="S113" s="6"/>
      <c r="T113" s="6"/>
    </row>
    <row r="115" spans="1:20" ht="20.100000000000001" customHeight="1" x14ac:dyDescent="0.3">
      <c r="A115" s="16" t="s">
        <v>46</v>
      </c>
      <c r="O115" s="419" t="str">
        <f>O75</f>
        <v>Sindang Kelingi, 31 Desember 2023</v>
      </c>
      <c r="P115" s="419"/>
      <c r="Q115" s="419"/>
      <c r="R115" s="419"/>
      <c r="S115" s="419"/>
      <c r="T115" s="419"/>
    </row>
    <row r="116" spans="1:20" ht="20.100000000000001" customHeight="1" x14ac:dyDescent="0.3">
      <c r="B116" s="374" t="s">
        <v>325</v>
      </c>
      <c r="O116" s="419" t="s">
        <v>2</v>
      </c>
      <c r="P116" s="419"/>
      <c r="Q116" s="419"/>
      <c r="R116" s="419"/>
      <c r="S116" s="419"/>
      <c r="T116" s="419"/>
    </row>
    <row r="117" spans="1:20" x14ac:dyDescent="0.3">
      <c r="B117" s="374" t="s">
        <v>378</v>
      </c>
    </row>
    <row r="119" spans="1:20" ht="20.100000000000001" customHeight="1" x14ac:dyDescent="0.3">
      <c r="O119" s="428" t="str">
        <f>O79</f>
        <v>BENI HIDAYAT</v>
      </c>
      <c r="P119" s="428"/>
      <c r="Q119" s="428"/>
      <c r="R119" s="428"/>
      <c r="S119" s="428"/>
      <c r="T119" s="428"/>
    </row>
    <row r="120" spans="1:20" ht="16.5" customHeight="1" x14ac:dyDescent="0.3">
      <c r="O120" s="419" t="str">
        <f>O80</f>
        <v>-</v>
      </c>
      <c r="P120" s="419"/>
      <c r="Q120" s="419"/>
      <c r="R120" s="419"/>
      <c r="S120" s="419"/>
      <c r="T120" s="419"/>
    </row>
    <row r="121" spans="1:20" ht="12" customHeight="1" x14ac:dyDescent="0.3"/>
    <row r="122" spans="1:20" ht="12" customHeight="1" x14ac:dyDescent="0.3"/>
    <row r="123" spans="1:20" ht="20.100000000000001" customHeight="1" x14ac:dyDescent="0.3">
      <c r="A123" s="16" t="s">
        <v>96</v>
      </c>
    </row>
    <row r="124" spans="1:20" x14ac:dyDescent="0.3">
      <c r="L124" s="17"/>
    </row>
    <row r="125" spans="1:20" x14ac:dyDescent="0.3">
      <c r="A125" s="441" t="s">
        <v>93</v>
      </c>
      <c r="B125" s="460"/>
      <c r="C125" s="460"/>
      <c r="D125" s="460"/>
      <c r="E125" s="460"/>
      <c r="F125" s="460"/>
      <c r="G125" s="460"/>
      <c r="H125" s="460"/>
      <c r="I125" s="460"/>
      <c r="J125" s="460"/>
      <c r="K125" s="460"/>
      <c r="L125" s="460"/>
      <c r="M125" s="460"/>
      <c r="N125" s="460"/>
      <c r="O125" s="460"/>
      <c r="P125" s="460"/>
      <c r="Q125" s="460"/>
      <c r="R125" s="460"/>
      <c r="S125" s="460"/>
      <c r="T125" s="447"/>
    </row>
    <row r="126" spans="1:20" x14ac:dyDescent="0.3">
      <c r="A126" s="444" t="s">
        <v>4</v>
      </c>
      <c r="B126" s="461"/>
      <c r="C126" s="461"/>
      <c r="D126" s="461"/>
      <c r="E126" s="461"/>
      <c r="F126" s="461"/>
      <c r="G126" s="461"/>
      <c r="H126" s="461"/>
      <c r="I126" s="461"/>
      <c r="J126" s="461"/>
      <c r="K126" s="461"/>
      <c r="L126" s="461"/>
      <c r="M126" s="461"/>
      <c r="N126" s="461"/>
      <c r="O126" s="461"/>
      <c r="P126" s="461"/>
      <c r="Q126" s="461"/>
      <c r="R126" s="461"/>
      <c r="S126" s="461"/>
      <c r="T126" s="445"/>
    </row>
    <row r="127" spans="1:20" x14ac:dyDescent="0.3">
      <c r="N127" s="18"/>
    </row>
    <row r="128" spans="1:20" x14ac:dyDescent="0.3">
      <c r="A128" s="19" t="s">
        <v>5</v>
      </c>
      <c r="B128" s="19"/>
      <c r="C128" s="19" t="s">
        <v>79</v>
      </c>
      <c r="D128" s="19"/>
      <c r="L128" s="20"/>
      <c r="N128" s="20"/>
      <c r="Q128" s="16" t="s">
        <v>42</v>
      </c>
      <c r="S128" s="16" t="str">
        <f>S89</f>
        <v>: 2023</v>
      </c>
    </row>
    <row r="129" spans="1:20" x14ac:dyDescent="0.3">
      <c r="A129" s="16" t="s">
        <v>9</v>
      </c>
      <c r="C129" s="16" t="str">
        <f>C90</f>
        <v>: SINDANG KELINGI</v>
      </c>
      <c r="Q129" s="16" t="s">
        <v>43</v>
      </c>
      <c r="S129" s="16" t="s">
        <v>45</v>
      </c>
    </row>
    <row r="130" spans="1:20" x14ac:dyDescent="0.3">
      <c r="A130" s="16" t="s">
        <v>6</v>
      </c>
      <c r="C130" s="16" t="s">
        <v>99</v>
      </c>
      <c r="Q130" s="16" t="s">
        <v>44</v>
      </c>
      <c r="S130" s="16" t="str">
        <f>S91</f>
        <v>: IV ( Empat )</v>
      </c>
    </row>
    <row r="131" spans="1:20" x14ac:dyDescent="0.3">
      <c r="A131" s="16" t="s">
        <v>7</v>
      </c>
      <c r="C131" s="16" t="s">
        <v>41</v>
      </c>
    </row>
    <row r="133" spans="1:20" x14ac:dyDescent="0.3">
      <c r="A133" s="424" t="s">
        <v>8</v>
      </c>
      <c r="B133" s="424" t="s">
        <v>91</v>
      </c>
      <c r="C133" s="22" t="s">
        <v>10</v>
      </c>
      <c r="D133" s="433" t="s">
        <v>15</v>
      </c>
      <c r="E133" s="422"/>
      <c r="F133" s="422"/>
      <c r="G133" s="422"/>
      <c r="H133" s="422"/>
      <c r="I133" s="422"/>
      <c r="J133" s="422"/>
      <c r="K133" s="423"/>
      <c r="L133" s="431" t="s">
        <v>28</v>
      </c>
      <c r="M133" s="432"/>
      <c r="N133" s="431" t="s">
        <v>28</v>
      </c>
      <c r="O133" s="432"/>
      <c r="P133" s="23"/>
      <c r="Q133" s="387"/>
      <c r="R133" s="421" t="s">
        <v>35</v>
      </c>
      <c r="S133" s="427"/>
      <c r="T133" s="424" t="s">
        <v>39</v>
      </c>
    </row>
    <row r="134" spans="1:20" x14ac:dyDescent="0.3">
      <c r="A134" s="425"/>
      <c r="B134" s="425"/>
      <c r="C134" s="24" t="s">
        <v>11</v>
      </c>
      <c r="D134" s="421" t="s">
        <v>16</v>
      </c>
      <c r="E134" s="422"/>
      <c r="F134" s="422"/>
      <c r="G134" s="423"/>
      <c r="H134" s="433" t="s">
        <v>23</v>
      </c>
      <c r="I134" s="422"/>
      <c r="J134" s="422"/>
      <c r="K134" s="423"/>
      <c r="L134" s="434" t="s">
        <v>29</v>
      </c>
      <c r="M134" s="435"/>
      <c r="N134" s="434" t="s">
        <v>29</v>
      </c>
      <c r="O134" s="435"/>
      <c r="P134" s="25"/>
      <c r="Q134" s="26" t="s">
        <v>416</v>
      </c>
      <c r="R134" s="429" t="s">
        <v>36</v>
      </c>
      <c r="S134" s="430"/>
      <c r="T134" s="425"/>
    </row>
    <row r="135" spans="1:20" x14ac:dyDescent="0.3">
      <c r="A135" s="425"/>
      <c r="B135" s="425"/>
      <c r="C135" s="26" t="s">
        <v>12</v>
      </c>
      <c r="D135" s="23"/>
      <c r="E135" s="27"/>
      <c r="F135" s="23"/>
      <c r="G135" s="23"/>
      <c r="H135" s="23"/>
      <c r="I135" s="23"/>
      <c r="J135" s="23"/>
      <c r="K135" s="23"/>
      <c r="L135" s="421" t="s">
        <v>30</v>
      </c>
      <c r="M135" s="427"/>
      <c r="N135" s="421" t="s">
        <v>30</v>
      </c>
      <c r="O135" s="427"/>
      <c r="P135" s="24" t="s">
        <v>34</v>
      </c>
      <c r="Q135" s="24" t="s">
        <v>417</v>
      </c>
      <c r="R135" s="22"/>
      <c r="S135" s="22"/>
      <c r="T135" s="425"/>
    </row>
    <row r="136" spans="1:20" x14ac:dyDescent="0.3">
      <c r="A136" s="425"/>
      <c r="B136" s="425"/>
      <c r="C136" s="26" t="s">
        <v>13</v>
      </c>
      <c r="D136" s="24" t="s">
        <v>17</v>
      </c>
      <c r="E136" s="28" t="s">
        <v>17</v>
      </c>
      <c r="F136" s="24" t="s">
        <v>20</v>
      </c>
      <c r="G136" s="24" t="s">
        <v>22</v>
      </c>
      <c r="H136" s="24" t="s">
        <v>24</v>
      </c>
      <c r="I136" s="24" t="s">
        <v>25</v>
      </c>
      <c r="J136" s="24" t="s">
        <v>26</v>
      </c>
      <c r="K136" s="24" t="s">
        <v>22</v>
      </c>
      <c r="L136" s="429" t="s">
        <v>14</v>
      </c>
      <c r="M136" s="430"/>
      <c r="N136" s="429" t="s">
        <v>33</v>
      </c>
      <c r="O136" s="430"/>
      <c r="P136" s="24" t="s">
        <v>28</v>
      </c>
      <c r="Q136" s="24" t="s">
        <v>418</v>
      </c>
      <c r="R136" s="24" t="s">
        <v>37</v>
      </c>
      <c r="S136" s="24" t="s">
        <v>38</v>
      </c>
      <c r="T136" s="425"/>
    </row>
    <row r="137" spans="1:20" x14ac:dyDescent="0.3">
      <c r="A137" s="425"/>
      <c r="B137" s="425"/>
      <c r="C137" s="26" t="s">
        <v>14</v>
      </c>
      <c r="D137" s="24" t="s">
        <v>18</v>
      </c>
      <c r="E137" s="28" t="s">
        <v>19</v>
      </c>
      <c r="F137" s="24" t="s">
        <v>21</v>
      </c>
      <c r="G137" s="24"/>
      <c r="H137" s="24"/>
      <c r="I137" s="24"/>
      <c r="J137" s="24" t="s">
        <v>27</v>
      </c>
      <c r="K137" s="24"/>
      <c r="L137" s="22" t="s">
        <v>22</v>
      </c>
      <c r="M137" s="22" t="s">
        <v>31</v>
      </c>
      <c r="N137" s="22" t="s">
        <v>22</v>
      </c>
      <c r="O137" s="22" t="s">
        <v>31</v>
      </c>
      <c r="P137" s="25"/>
      <c r="Q137" s="25"/>
      <c r="R137" s="25"/>
      <c r="S137" s="25"/>
      <c r="T137" s="425"/>
    </row>
    <row r="138" spans="1:20" ht="20.100000000000001" customHeight="1" x14ac:dyDescent="0.3">
      <c r="A138" s="426"/>
      <c r="B138" s="426"/>
      <c r="C138" s="29"/>
      <c r="D138" s="30"/>
      <c r="E138" s="31"/>
      <c r="F138" s="30"/>
      <c r="G138" s="30"/>
      <c r="H138" s="30"/>
      <c r="I138" s="30"/>
      <c r="J138" s="30"/>
      <c r="K138" s="30"/>
      <c r="L138" s="32" t="s">
        <v>29</v>
      </c>
      <c r="M138" s="33" t="s">
        <v>32</v>
      </c>
      <c r="N138" s="32" t="s">
        <v>29</v>
      </c>
      <c r="O138" s="33" t="s">
        <v>32</v>
      </c>
      <c r="P138" s="30"/>
      <c r="Q138" s="30"/>
      <c r="R138" s="30"/>
      <c r="S138" s="30"/>
      <c r="T138" s="426"/>
    </row>
    <row r="139" spans="1:20" x14ac:dyDescent="0.3">
      <c r="A139" s="8">
        <v>1</v>
      </c>
      <c r="B139" s="8">
        <v>2</v>
      </c>
      <c r="C139" s="8">
        <v>3</v>
      </c>
      <c r="D139" s="8">
        <v>4</v>
      </c>
      <c r="E139" s="8">
        <v>5</v>
      </c>
      <c r="F139" s="8">
        <v>6</v>
      </c>
      <c r="G139" s="8" t="s">
        <v>0</v>
      </c>
      <c r="H139" s="8">
        <v>8</v>
      </c>
      <c r="I139" s="8">
        <v>9</v>
      </c>
      <c r="J139" s="8">
        <v>10</v>
      </c>
      <c r="K139" s="8" t="s">
        <v>1</v>
      </c>
      <c r="L139" s="8">
        <v>12</v>
      </c>
      <c r="M139" s="8">
        <v>13</v>
      </c>
      <c r="N139" s="8">
        <v>14</v>
      </c>
      <c r="O139" s="8">
        <v>15</v>
      </c>
      <c r="P139" s="8">
        <v>16</v>
      </c>
      <c r="Q139" s="8"/>
      <c r="R139" s="8">
        <v>17</v>
      </c>
      <c r="S139" s="8">
        <v>18</v>
      </c>
      <c r="T139" s="8">
        <v>19</v>
      </c>
    </row>
    <row r="140" spans="1:20" x14ac:dyDescent="0.3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7"/>
      <c r="P140" s="6"/>
      <c r="Q140" s="6"/>
      <c r="R140" s="6"/>
      <c r="S140" s="6"/>
      <c r="T140" s="6"/>
    </row>
    <row r="141" spans="1:20" x14ac:dyDescent="0.3">
      <c r="A141" s="8">
        <v>1</v>
      </c>
      <c r="B141" s="67" t="s">
        <v>211</v>
      </c>
      <c r="C141" s="3">
        <v>0</v>
      </c>
      <c r="D141" s="3">
        <v>0</v>
      </c>
      <c r="E141" s="3">
        <v>0</v>
      </c>
      <c r="F141" s="3">
        <v>0</v>
      </c>
      <c r="G141" s="3">
        <f>C141+E141-F141</f>
        <v>0</v>
      </c>
      <c r="H141" s="3">
        <v>0</v>
      </c>
      <c r="I141" s="3">
        <v>0</v>
      </c>
      <c r="J141" s="3">
        <v>0</v>
      </c>
      <c r="K141" s="3">
        <f>H141+I141+J141</f>
        <v>0</v>
      </c>
      <c r="L141" s="58">
        <v>0</v>
      </c>
      <c r="M141" s="58">
        <v>0</v>
      </c>
      <c r="N141" s="58">
        <f>I141*O141</f>
        <v>0</v>
      </c>
      <c r="O141" s="58">
        <v>0</v>
      </c>
      <c r="P141" s="8" t="s">
        <v>66</v>
      </c>
      <c r="Q141" s="8">
        <v>0</v>
      </c>
      <c r="R141" s="58">
        <v>0</v>
      </c>
      <c r="S141" s="6"/>
      <c r="T141" s="6"/>
    </row>
    <row r="142" spans="1:20" x14ac:dyDescent="0.3">
      <c r="A142" s="8">
        <v>2</v>
      </c>
      <c r="B142" s="67" t="s">
        <v>212</v>
      </c>
      <c r="C142" s="3">
        <v>0</v>
      </c>
      <c r="D142" s="3">
        <v>0</v>
      </c>
      <c r="E142" s="3">
        <v>0</v>
      </c>
      <c r="F142" s="3">
        <v>0</v>
      </c>
      <c r="G142" s="3">
        <f t="shared" ref="G142:G150" si="14">C142+E142-F142</f>
        <v>0</v>
      </c>
      <c r="H142" s="3">
        <v>0</v>
      </c>
      <c r="I142" s="3">
        <v>0</v>
      </c>
      <c r="J142" s="3">
        <v>0</v>
      </c>
      <c r="K142" s="3">
        <f t="shared" ref="K142:K150" si="15">H142+I142+J142</f>
        <v>0</v>
      </c>
      <c r="L142" s="58">
        <v>0</v>
      </c>
      <c r="M142" s="58">
        <v>0</v>
      </c>
      <c r="N142" s="58">
        <f t="shared" ref="N142:N150" si="16">I142*O142</f>
        <v>0</v>
      </c>
      <c r="O142" s="58">
        <v>0</v>
      </c>
      <c r="P142" s="8" t="s">
        <v>66</v>
      </c>
      <c r="Q142" s="8">
        <v>0</v>
      </c>
      <c r="R142" s="58">
        <v>0</v>
      </c>
      <c r="S142" s="6"/>
      <c r="T142" s="6"/>
    </row>
    <row r="143" spans="1:20" x14ac:dyDescent="0.3">
      <c r="A143" s="8">
        <v>3</v>
      </c>
      <c r="B143" s="67" t="s">
        <v>213</v>
      </c>
      <c r="C143" s="3">
        <v>0</v>
      </c>
      <c r="D143" s="3">
        <v>0</v>
      </c>
      <c r="E143" s="3">
        <v>0</v>
      </c>
      <c r="F143" s="3">
        <v>0</v>
      </c>
      <c r="G143" s="3">
        <f t="shared" si="14"/>
        <v>0</v>
      </c>
      <c r="H143" s="3">
        <v>0</v>
      </c>
      <c r="I143" s="3">
        <v>0</v>
      </c>
      <c r="J143" s="3">
        <v>0</v>
      </c>
      <c r="K143" s="3">
        <f t="shared" si="15"/>
        <v>0</v>
      </c>
      <c r="L143" s="58">
        <v>0</v>
      </c>
      <c r="M143" s="58">
        <v>0</v>
      </c>
      <c r="N143" s="58">
        <f t="shared" si="16"/>
        <v>0</v>
      </c>
      <c r="O143" s="58">
        <v>0</v>
      </c>
      <c r="P143" s="8" t="s">
        <v>66</v>
      </c>
      <c r="Q143" s="8">
        <v>0</v>
      </c>
      <c r="R143" s="58">
        <v>0</v>
      </c>
      <c r="S143" s="6"/>
      <c r="T143" s="6"/>
    </row>
    <row r="144" spans="1:20" x14ac:dyDescent="0.3">
      <c r="A144" s="8">
        <v>4</v>
      </c>
      <c r="B144" s="138" t="s">
        <v>214</v>
      </c>
      <c r="C144" s="3">
        <v>0</v>
      </c>
      <c r="D144" s="3">
        <v>0</v>
      </c>
      <c r="E144" s="3">
        <v>0</v>
      </c>
      <c r="F144" s="3">
        <v>0</v>
      </c>
      <c r="G144" s="3">
        <f t="shared" si="14"/>
        <v>0</v>
      </c>
      <c r="H144" s="3">
        <v>0</v>
      </c>
      <c r="I144" s="3">
        <v>0</v>
      </c>
      <c r="J144" s="3">
        <v>0</v>
      </c>
      <c r="K144" s="3">
        <f t="shared" si="15"/>
        <v>0</v>
      </c>
      <c r="L144" s="58">
        <v>0</v>
      </c>
      <c r="M144" s="58">
        <v>0</v>
      </c>
      <c r="N144" s="58">
        <f t="shared" si="16"/>
        <v>0</v>
      </c>
      <c r="O144" s="58">
        <v>0</v>
      </c>
      <c r="P144" s="8" t="s">
        <v>66</v>
      </c>
      <c r="Q144" s="8">
        <v>0</v>
      </c>
      <c r="R144" s="58">
        <v>0</v>
      </c>
      <c r="S144" s="6"/>
      <c r="T144" s="6"/>
    </row>
    <row r="145" spans="1:20" x14ac:dyDescent="0.3">
      <c r="A145" s="8">
        <v>5</v>
      </c>
      <c r="B145" s="67" t="s">
        <v>89</v>
      </c>
      <c r="C145" s="3">
        <v>0</v>
      </c>
      <c r="D145" s="3">
        <v>0</v>
      </c>
      <c r="E145" s="3">
        <v>0</v>
      </c>
      <c r="F145" s="3">
        <v>0</v>
      </c>
      <c r="G145" s="3">
        <f t="shared" si="14"/>
        <v>0</v>
      </c>
      <c r="H145" s="3">
        <v>0</v>
      </c>
      <c r="I145" s="3">
        <v>0</v>
      </c>
      <c r="J145" s="3">
        <v>0</v>
      </c>
      <c r="K145" s="3">
        <f t="shared" si="15"/>
        <v>0</v>
      </c>
      <c r="L145" s="58">
        <v>0</v>
      </c>
      <c r="M145" s="58">
        <v>0</v>
      </c>
      <c r="N145" s="58">
        <f t="shared" si="16"/>
        <v>0</v>
      </c>
      <c r="O145" s="58"/>
      <c r="P145" s="3">
        <v>0</v>
      </c>
      <c r="Q145" s="3"/>
      <c r="R145" s="3">
        <v>0</v>
      </c>
      <c r="S145" s="6"/>
      <c r="T145" s="6"/>
    </row>
    <row r="146" spans="1:20" x14ac:dyDescent="0.3">
      <c r="A146" s="8">
        <v>6</v>
      </c>
      <c r="B146" s="67" t="s">
        <v>215</v>
      </c>
      <c r="C146" s="3">
        <v>0</v>
      </c>
      <c r="D146" s="3">
        <v>0</v>
      </c>
      <c r="E146" s="3">
        <v>0</v>
      </c>
      <c r="F146" s="3">
        <v>0</v>
      </c>
      <c r="G146" s="3">
        <f t="shared" si="14"/>
        <v>0</v>
      </c>
      <c r="H146" s="3">
        <v>0</v>
      </c>
      <c r="I146" s="3">
        <v>0</v>
      </c>
      <c r="J146" s="3">
        <v>0</v>
      </c>
      <c r="K146" s="3">
        <f t="shared" si="15"/>
        <v>0</v>
      </c>
      <c r="L146" s="58">
        <v>0</v>
      </c>
      <c r="M146" s="58">
        <v>0</v>
      </c>
      <c r="N146" s="58">
        <f t="shared" si="16"/>
        <v>0</v>
      </c>
      <c r="O146" s="58">
        <v>0</v>
      </c>
      <c r="P146" s="8" t="s">
        <v>66</v>
      </c>
      <c r="Q146" s="8">
        <v>0</v>
      </c>
      <c r="R146" s="58">
        <v>0</v>
      </c>
      <c r="S146" s="6"/>
      <c r="T146" s="6"/>
    </row>
    <row r="147" spans="1:20" x14ac:dyDescent="0.3">
      <c r="A147" s="8">
        <v>7</v>
      </c>
      <c r="B147" s="67" t="s">
        <v>217</v>
      </c>
      <c r="C147" s="3">
        <v>0</v>
      </c>
      <c r="D147" s="3">
        <v>0</v>
      </c>
      <c r="E147" s="3">
        <v>0</v>
      </c>
      <c r="F147" s="3">
        <v>0</v>
      </c>
      <c r="G147" s="3">
        <f t="shared" si="14"/>
        <v>0</v>
      </c>
      <c r="H147" s="3">
        <v>0</v>
      </c>
      <c r="I147" s="3">
        <v>0</v>
      </c>
      <c r="J147" s="3">
        <v>0</v>
      </c>
      <c r="K147" s="3">
        <f t="shared" si="15"/>
        <v>0</v>
      </c>
      <c r="L147" s="58">
        <v>0</v>
      </c>
      <c r="M147" s="58">
        <v>0</v>
      </c>
      <c r="N147" s="58">
        <f t="shared" si="16"/>
        <v>0</v>
      </c>
      <c r="O147" s="58"/>
      <c r="P147" s="3">
        <v>0</v>
      </c>
      <c r="Q147" s="3"/>
      <c r="R147" s="3">
        <v>0</v>
      </c>
      <c r="S147" s="6"/>
      <c r="T147" s="6"/>
    </row>
    <row r="148" spans="1:20" x14ac:dyDescent="0.3">
      <c r="A148" s="8">
        <v>8</v>
      </c>
      <c r="B148" s="67" t="s">
        <v>218</v>
      </c>
      <c r="C148" s="3">
        <v>0</v>
      </c>
      <c r="D148" s="3">
        <v>0</v>
      </c>
      <c r="E148" s="3">
        <v>0</v>
      </c>
      <c r="F148" s="3">
        <v>0</v>
      </c>
      <c r="G148" s="3">
        <f t="shared" si="14"/>
        <v>0</v>
      </c>
      <c r="H148" s="3">
        <v>0</v>
      </c>
      <c r="I148" s="3">
        <v>0</v>
      </c>
      <c r="J148" s="3">
        <v>0</v>
      </c>
      <c r="K148" s="3">
        <f t="shared" si="15"/>
        <v>0</v>
      </c>
      <c r="L148" s="58">
        <v>0</v>
      </c>
      <c r="M148" s="58">
        <v>0</v>
      </c>
      <c r="N148" s="58">
        <f t="shared" si="16"/>
        <v>0</v>
      </c>
      <c r="O148" s="58">
        <v>0</v>
      </c>
      <c r="P148" s="8" t="s">
        <v>66</v>
      </c>
      <c r="Q148" s="8">
        <v>0</v>
      </c>
      <c r="R148" s="58">
        <v>0</v>
      </c>
      <c r="S148" s="6"/>
      <c r="T148" s="6"/>
    </row>
    <row r="149" spans="1:20" x14ac:dyDescent="0.3">
      <c r="A149" s="8">
        <v>9</v>
      </c>
      <c r="B149" s="67" t="s">
        <v>219</v>
      </c>
      <c r="C149" s="3">
        <v>0</v>
      </c>
      <c r="D149" s="3">
        <v>0</v>
      </c>
      <c r="E149" s="3">
        <v>0</v>
      </c>
      <c r="F149" s="3">
        <v>0</v>
      </c>
      <c r="G149" s="3">
        <f t="shared" si="14"/>
        <v>0</v>
      </c>
      <c r="H149" s="3">
        <v>0</v>
      </c>
      <c r="I149" s="3">
        <v>0</v>
      </c>
      <c r="J149" s="3">
        <v>0</v>
      </c>
      <c r="K149" s="3">
        <f t="shared" si="15"/>
        <v>0</v>
      </c>
      <c r="L149" s="58">
        <v>0</v>
      </c>
      <c r="M149" s="58">
        <v>0</v>
      </c>
      <c r="N149" s="58">
        <f t="shared" si="16"/>
        <v>0</v>
      </c>
      <c r="O149" s="58">
        <v>0</v>
      </c>
      <c r="P149" s="8" t="s">
        <v>66</v>
      </c>
      <c r="Q149" s="8">
        <v>0</v>
      </c>
      <c r="R149" s="58">
        <v>0</v>
      </c>
      <c r="S149" s="6"/>
      <c r="T149" s="6"/>
    </row>
    <row r="150" spans="1:20" x14ac:dyDescent="0.3">
      <c r="A150" s="8">
        <v>10</v>
      </c>
      <c r="B150" s="67" t="s">
        <v>220</v>
      </c>
      <c r="C150" s="3">
        <v>0</v>
      </c>
      <c r="D150" s="3">
        <v>0</v>
      </c>
      <c r="E150" s="3">
        <v>0</v>
      </c>
      <c r="F150" s="3">
        <v>0</v>
      </c>
      <c r="G150" s="3">
        <f t="shared" si="14"/>
        <v>0</v>
      </c>
      <c r="H150" s="3">
        <v>0</v>
      </c>
      <c r="I150" s="3">
        <v>0</v>
      </c>
      <c r="J150" s="64">
        <v>0</v>
      </c>
      <c r="K150" s="3">
        <f t="shared" si="15"/>
        <v>0</v>
      </c>
      <c r="L150" s="58">
        <v>0</v>
      </c>
      <c r="M150" s="58">
        <v>0</v>
      </c>
      <c r="N150" s="58">
        <f t="shared" si="16"/>
        <v>0</v>
      </c>
      <c r="O150" s="58">
        <v>0</v>
      </c>
      <c r="P150" s="8" t="s">
        <v>66</v>
      </c>
      <c r="Q150" s="8">
        <v>0</v>
      </c>
      <c r="R150" s="58">
        <v>0</v>
      </c>
      <c r="S150" s="6"/>
      <c r="T150" s="6"/>
    </row>
    <row r="151" spans="1:20" x14ac:dyDescent="0.3">
      <c r="A151" s="6"/>
      <c r="B151" s="67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8"/>
      <c r="Q151" s="8"/>
      <c r="R151" s="6"/>
      <c r="S151" s="6"/>
      <c r="T151" s="6"/>
    </row>
    <row r="152" spans="1:20" x14ac:dyDescent="0.3">
      <c r="A152" s="6"/>
      <c r="B152" s="41" t="s">
        <v>3</v>
      </c>
      <c r="C152" s="7">
        <f t="shared" ref="C152:K152" si="17">SUM(C141:C151)</f>
        <v>0</v>
      </c>
      <c r="D152" s="7">
        <f t="shared" si="17"/>
        <v>0</v>
      </c>
      <c r="E152" s="7">
        <f t="shared" si="17"/>
        <v>0</v>
      </c>
      <c r="F152" s="7">
        <f t="shared" si="17"/>
        <v>0</v>
      </c>
      <c r="G152" s="7">
        <f t="shared" si="17"/>
        <v>0</v>
      </c>
      <c r="H152" s="7">
        <f t="shared" si="17"/>
        <v>0</v>
      </c>
      <c r="I152" s="7">
        <f t="shared" si="17"/>
        <v>0</v>
      </c>
      <c r="J152" s="76">
        <f t="shared" si="17"/>
        <v>0</v>
      </c>
      <c r="K152" s="7">
        <f t="shared" si="17"/>
        <v>0</v>
      </c>
      <c r="L152" s="40">
        <f>SUM(L141:L151)</f>
        <v>0</v>
      </c>
      <c r="M152" s="96">
        <f>SUM(M141:M150)/8</f>
        <v>0</v>
      </c>
      <c r="N152" s="40">
        <f>SUM(N141:N151)</f>
        <v>0</v>
      </c>
      <c r="O152" s="96">
        <f>SUM(O141:O150)/8</f>
        <v>0</v>
      </c>
      <c r="P152" s="8" t="s">
        <v>66</v>
      </c>
      <c r="Q152" s="8">
        <v>0</v>
      </c>
      <c r="R152" s="40">
        <f>SUM(R141:R151)</f>
        <v>0</v>
      </c>
      <c r="S152" s="6"/>
      <c r="T152" s="6"/>
    </row>
    <row r="154" spans="1:20" x14ac:dyDescent="0.3">
      <c r="A154" s="16" t="s">
        <v>46</v>
      </c>
      <c r="O154" s="419" t="str">
        <f>O115</f>
        <v>Sindang Kelingi, 31 Desember 2023</v>
      </c>
      <c r="P154" s="419"/>
      <c r="Q154" s="419"/>
      <c r="R154" s="419"/>
      <c r="S154" s="419"/>
      <c r="T154" s="419"/>
    </row>
    <row r="155" spans="1:20" x14ac:dyDescent="0.3">
      <c r="O155" s="419" t="s">
        <v>2</v>
      </c>
      <c r="P155" s="419"/>
      <c r="Q155" s="419"/>
      <c r="R155" s="419"/>
      <c r="S155" s="419"/>
      <c r="T155" s="419"/>
    </row>
    <row r="158" spans="1:20" x14ac:dyDescent="0.3">
      <c r="O158" s="428" t="str">
        <f>O119</f>
        <v>BENI HIDAYAT</v>
      </c>
      <c r="P158" s="428"/>
      <c r="Q158" s="428"/>
      <c r="R158" s="428"/>
      <c r="S158" s="428"/>
      <c r="T158" s="428"/>
    </row>
    <row r="159" spans="1:20" x14ac:dyDescent="0.3">
      <c r="O159" s="419" t="str">
        <f>O120</f>
        <v>-</v>
      </c>
      <c r="P159" s="419"/>
      <c r="Q159" s="419"/>
      <c r="R159" s="419"/>
      <c r="S159" s="419"/>
      <c r="T159" s="419"/>
    </row>
    <row r="160" spans="1:20" x14ac:dyDescent="0.3">
      <c r="O160" s="70"/>
      <c r="P160" s="70"/>
      <c r="Q160" s="70"/>
      <c r="R160" s="70"/>
      <c r="S160" s="70"/>
      <c r="T160" s="70"/>
    </row>
    <row r="161" spans="1:20" x14ac:dyDescent="0.3">
      <c r="O161" s="70"/>
      <c r="P161" s="70"/>
      <c r="Q161" s="70"/>
      <c r="R161" s="70"/>
      <c r="S161" s="70"/>
      <c r="T161" s="70"/>
    </row>
    <row r="163" spans="1:20" x14ac:dyDescent="0.3">
      <c r="A163" s="16" t="s">
        <v>96</v>
      </c>
    </row>
    <row r="164" spans="1:20" x14ac:dyDescent="0.3">
      <c r="A164" s="441" t="s">
        <v>93</v>
      </c>
      <c r="B164" s="460"/>
      <c r="C164" s="460"/>
      <c r="D164" s="460"/>
      <c r="E164" s="460"/>
      <c r="F164" s="460"/>
      <c r="G164" s="460"/>
      <c r="H164" s="460"/>
      <c r="I164" s="460"/>
      <c r="J164" s="460"/>
      <c r="K164" s="460"/>
      <c r="L164" s="460"/>
      <c r="M164" s="460"/>
      <c r="N164" s="460"/>
      <c r="O164" s="460"/>
      <c r="P164" s="460"/>
      <c r="Q164" s="460"/>
      <c r="R164" s="460"/>
      <c r="S164" s="460"/>
      <c r="T164" s="447"/>
    </row>
    <row r="165" spans="1:20" x14ac:dyDescent="0.3">
      <c r="A165" s="444" t="s">
        <v>4</v>
      </c>
      <c r="B165" s="461"/>
      <c r="C165" s="461"/>
      <c r="D165" s="461"/>
      <c r="E165" s="461"/>
      <c r="F165" s="461"/>
      <c r="G165" s="461"/>
      <c r="H165" s="461"/>
      <c r="I165" s="461"/>
      <c r="J165" s="461"/>
      <c r="K165" s="461"/>
      <c r="L165" s="461"/>
      <c r="M165" s="461"/>
      <c r="N165" s="461"/>
      <c r="O165" s="461"/>
      <c r="P165" s="461"/>
      <c r="Q165" s="461"/>
      <c r="R165" s="461"/>
      <c r="S165" s="461"/>
      <c r="T165" s="445"/>
    </row>
    <row r="166" spans="1:20" x14ac:dyDescent="0.3">
      <c r="N166" s="18"/>
    </row>
    <row r="167" spans="1:20" x14ac:dyDescent="0.3">
      <c r="A167" s="19" t="s">
        <v>5</v>
      </c>
      <c r="B167" s="19"/>
      <c r="C167" s="19" t="s">
        <v>80</v>
      </c>
      <c r="D167" s="19"/>
      <c r="L167" s="20"/>
      <c r="N167" s="20"/>
      <c r="Q167" s="16" t="s">
        <v>42</v>
      </c>
      <c r="S167" s="16" t="str">
        <f>S128</f>
        <v>: 2023</v>
      </c>
    </row>
    <row r="168" spans="1:20" x14ac:dyDescent="0.3">
      <c r="A168" s="16" t="s">
        <v>9</v>
      </c>
      <c r="C168" s="16" t="str">
        <f>C129</f>
        <v>: SINDANG KELINGI</v>
      </c>
      <c r="Q168" s="16" t="s">
        <v>43</v>
      </c>
      <c r="S168" s="16" t="s">
        <v>45</v>
      </c>
    </row>
    <row r="169" spans="1:20" x14ac:dyDescent="0.3">
      <c r="A169" s="16" t="s">
        <v>6</v>
      </c>
      <c r="C169" s="16" t="s">
        <v>99</v>
      </c>
      <c r="Q169" s="16" t="s">
        <v>44</v>
      </c>
      <c r="S169" s="16" t="str">
        <f>S130</f>
        <v>: IV ( Empat )</v>
      </c>
    </row>
    <row r="170" spans="1:20" x14ac:dyDescent="0.3">
      <c r="A170" s="16" t="s">
        <v>7</v>
      </c>
      <c r="C170" s="16" t="s">
        <v>41</v>
      </c>
    </row>
    <row r="172" spans="1:20" x14ac:dyDescent="0.3">
      <c r="A172" s="424" t="s">
        <v>8</v>
      </c>
      <c r="B172" s="424" t="s">
        <v>91</v>
      </c>
      <c r="C172" s="22" t="s">
        <v>10</v>
      </c>
      <c r="D172" s="433" t="s">
        <v>15</v>
      </c>
      <c r="E172" s="422"/>
      <c r="F172" s="422"/>
      <c r="G172" s="422"/>
      <c r="H172" s="422"/>
      <c r="I172" s="422"/>
      <c r="J172" s="422"/>
      <c r="K172" s="423"/>
      <c r="L172" s="431" t="s">
        <v>28</v>
      </c>
      <c r="M172" s="432"/>
      <c r="N172" s="431" t="s">
        <v>28</v>
      </c>
      <c r="O172" s="432"/>
      <c r="P172" s="23"/>
      <c r="Q172" s="387"/>
      <c r="R172" s="421" t="s">
        <v>35</v>
      </c>
      <c r="S172" s="427"/>
      <c r="T172" s="424" t="s">
        <v>39</v>
      </c>
    </row>
    <row r="173" spans="1:20" x14ac:dyDescent="0.3">
      <c r="A173" s="425"/>
      <c r="B173" s="425"/>
      <c r="C173" s="24" t="s">
        <v>11</v>
      </c>
      <c r="D173" s="421" t="s">
        <v>16</v>
      </c>
      <c r="E173" s="422"/>
      <c r="F173" s="422"/>
      <c r="G173" s="423"/>
      <c r="H173" s="433" t="s">
        <v>23</v>
      </c>
      <c r="I173" s="422"/>
      <c r="J173" s="422"/>
      <c r="K173" s="423"/>
      <c r="L173" s="434" t="s">
        <v>29</v>
      </c>
      <c r="M173" s="435"/>
      <c r="N173" s="434" t="s">
        <v>29</v>
      </c>
      <c r="O173" s="435"/>
      <c r="P173" s="25"/>
      <c r="Q173" s="26" t="s">
        <v>416</v>
      </c>
      <c r="R173" s="429" t="s">
        <v>36</v>
      </c>
      <c r="S173" s="430"/>
      <c r="T173" s="425"/>
    </row>
    <row r="174" spans="1:20" x14ac:dyDescent="0.3">
      <c r="A174" s="425"/>
      <c r="B174" s="425"/>
      <c r="C174" s="26" t="s">
        <v>12</v>
      </c>
      <c r="D174" s="23"/>
      <c r="E174" s="27"/>
      <c r="F174" s="23"/>
      <c r="G174" s="23"/>
      <c r="H174" s="23"/>
      <c r="I174" s="23"/>
      <c r="J174" s="23"/>
      <c r="K174" s="23"/>
      <c r="L174" s="421" t="s">
        <v>30</v>
      </c>
      <c r="M174" s="427"/>
      <c r="N174" s="421" t="s">
        <v>30</v>
      </c>
      <c r="O174" s="427"/>
      <c r="P174" s="24" t="s">
        <v>34</v>
      </c>
      <c r="Q174" s="24" t="s">
        <v>417</v>
      </c>
      <c r="R174" s="22"/>
      <c r="S174" s="22"/>
      <c r="T174" s="425"/>
    </row>
    <row r="175" spans="1:20" x14ac:dyDescent="0.3">
      <c r="A175" s="425"/>
      <c r="B175" s="425"/>
      <c r="C175" s="26" t="s">
        <v>13</v>
      </c>
      <c r="D175" s="24" t="s">
        <v>17</v>
      </c>
      <c r="E175" s="28" t="s">
        <v>17</v>
      </c>
      <c r="F175" s="24" t="s">
        <v>20</v>
      </c>
      <c r="G175" s="24" t="s">
        <v>22</v>
      </c>
      <c r="H175" s="24" t="s">
        <v>24</v>
      </c>
      <c r="I175" s="24" t="s">
        <v>25</v>
      </c>
      <c r="J175" s="24" t="s">
        <v>26</v>
      </c>
      <c r="K175" s="24" t="s">
        <v>22</v>
      </c>
      <c r="L175" s="429" t="s">
        <v>14</v>
      </c>
      <c r="M175" s="430"/>
      <c r="N175" s="429" t="s">
        <v>33</v>
      </c>
      <c r="O175" s="430"/>
      <c r="P175" s="24" t="s">
        <v>28</v>
      </c>
      <c r="Q175" s="24" t="s">
        <v>418</v>
      </c>
      <c r="R175" s="24" t="s">
        <v>37</v>
      </c>
      <c r="S175" s="24" t="s">
        <v>38</v>
      </c>
      <c r="T175" s="425"/>
    </row>
    <row r="176" spans="1:20" x14ac:dyDescent="0.3">
      <c r="A176" s="425"/>
      <c r="B176" s="425"/>
      <c r="C176" s="26" t="s">
        <v>14</v>
      </c>
      <c r="D176" s="24" t="s">
        <v>18</v>
      </c>
      <c r="E176" s="28" t="s">
        <v>19</v>
      </c>
      <c r="F176" s="24" t="s">
        <v>21</v>
      </c>
      <c r="G176" s="24"/>
      <c r="H176" s="24"/>
      <c r="I176" s="24"/>
      <c r="J176" s="24" t="s">
        <v>27</v>
      </c>
      <c r="K176" s="24"/>
      <c r="L176" s="22" t="s">
        <v>22</v>
      </c>
      <c r="M176" s="22" t="s">
        <v>31</v>
      </c>
      <c r="N176" s="22" t="s">
        <v>22</v>
      </c>
      <c r="O176" s="22" t="s">
        <v>31</v>
      </c>
      <c r="P176" s="25"/>
      <c r="Q176" s="25"/>
      <c r="R176" s="25"/>
      <c r="S176" s="25"/>
      <c r="T176" s="425"/>
    </row>
    <row r="177" spans="1:20" ht="20.100000000000001" customHeight="1" x14ac:dyDescent="0.3">
      <c r="A177" s="426"/>
      <c r="B177" s="426"/>
      <c r="C177" s="29"/>
      <c r="D177" s="30"/>
      <c r="E177" s="31"/>
      <c r="F177" s="30"/>
      <c r="G177" s="30"/>
      <c r="H177" s="30"/>
      <c r="I177" s="30"/>
      <c r="J177" s="30"/>
      <c r="K177" s="30"/>
      <c r="L177" s="32" t="s">
        <v>29</v>
      </c>
      <c r="M177" s="33" t="s">
        <v>32</v>
      </c>
      <c r="N177" s="32" t="s">
        <v>29</v>
      </c>
      <c r="O177" s="33" t="s">
        <v>32</v>
      </c>
      <c r="P177" s="30"/>
      <c r="Q177" s="30"/>
      <c r="R177" s="30"/>
      <c r="S177" s="30"/>
      <c r="T177" s="426"/>
    </row>
    <row r="178" spans="1:20" x14ac:dyDescent="0.3">
      <c r="A178" s="8">
        <v>1</v>
      </c>
      <c r="B178" s="8">
        <v>2</v>
      </c>
      <c r="C178" s="8">
        <v>3</v>
      </c>
      <c r="D178" s="8">
        <v>4</v>
      </c>
      <c r="E178" s="8">
        <v>5</v>
      </c>
      <c r="F178" s="8">
        <v>6</v>
      </c>
      <c r="G178" s="8" t="s">
        <v>0</v>
      </c>
      <c r="H178" s="8">
        <v>8</v>
      </c>
      <c r="I178" s="8">
        <v>9</v>
      </c>
      <c r="J178" s="8">
        <v>10</v>
      </c>
      <c r="K178" s="8" t="s">
        <v>1</v>
      </c>
      <c r="L178" s="8">
        <v>12</v>
      </c>
      <c r="M178" s="8">
        <v>13</v>
      </c>
      <c r="N178" s="8">
        <v>14</v>
      </c>
      <c r="O178" s="8">
        <v>15</v>
      </c>
      <c r="P178" s="8">
        <v>16</v>
      </c>
      <c r="Q178" s="8"/>
      <c r="R178" s="8">
        <v>17</v>
      </c>
      <c r="S178" s="8">
        <v>18</v>
      </c>
      <c r="T178" s="8">
        <v>19</v>
      </c>
    </row>
    <row r="179" spans="1:20" x14ac:dyDescent="0.3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7"/>
      <c r="P179" s="6"/>
      <c r="Q179" s="6"/>
      <c r="R179" s="6"/>
      <c r="S179" s="6"/>
      <c r="T179" s="6"/>
    </row>
    <row r="180" spans="1:20" x14ac:dyDescent="0.3">
      <c r="A180" s="8">
        <v>1</v>
      </c>
      <c r="B180" s="67" t="s">
        <v>211</v>
      </c>
      <c r="C180" s="3">
        <v>0</v>
      </c>
      <c r="D180" s="3">
        <v>0</v>
      </c>
      <c r="E180" s="3">
        <v>0</v>
      </c>
      <c r="F180" s="3">
        <v>0</v>
      </c>
      <c r="G180" s="3">
        <f>C180+E180-F180</f>
        <v>0</v>
      </c>
      <c r="H180" s="3">
        <v>0</v>
      </c>
      <c r="I180" s="3">
        <v>0</v>
      </c>
      <c r="J180" s="3">
        <v>0</v>
      </c>
      <c r="K180" s="3">
        <f>H180+I180+J180</f>
        <v>0</v>
      </c>
      <c r="L180" s="3">
        <v>0</v>
      </c>
      <c r="M180" s="3">
        <v>0</v>
      </c>
      <c r="N180" s="3">
        <v>0</v>
      </c>
      <c r="O180" s="3">
        <f>M180</f>
        <v>0</v>
      </c>
      <c r="P180" s="3">
        <v>0</v>
      </c>
      <c r="Q180" s="3"/>
      <c r="R180" s="3">
        <v>0</v>
      </c>
      <c r="S180" s="6"/>
      <c r="T180" s="6"/>
    </row>
    <row r="181" spans="1:20" x14ac:dyDescent="0.3">
      <c r="A181" s="8">
        <v>2</v>
      </c>
      <c r="B181" s="67" t="s">
        <v>212</v>
      </c>
      <c r="C181" s="3">
        <v>12</v>
      </c>
      <c r="D181" s="3">
        <v>0</v>
      </c>
      <c r="E181" s="3">
        <v>0</v>
      </c>
      <c r="F181" s="3">
        <v>0</v>
      </c>
      <c r="G181" s="3">
        <f t="shared" ref="G181:G189" si="18">C181+E181-F181</f>
        <v>12</v>
      </c>
      <c r="H181" s="3">
        <v>2</v>
      </c>
      <c r="I181" s="3">
        <v>10</v>
      </c>
      <c r="J181" s="3">
        <v>0</v>
      </c>
      <c r="K181" s="3">
        <f t="shared" ref="K181:K189" si="19">H181+I181+J181</f>
        <v>12</v>
      </c>
      <c r="L181" s="7">
        <v>9500</v>
      </c>
      <c r="M181" s="3">
        <v>950</v>
      </c>
      <c r="N181" s="7">
        <f>I181*O181</f>
        <v>9500</v>
      </c>
      <c r="O181" s="3">
        <v>950</v>
      </c>
      <c r="P181" s="8" t="s">
        <v>67</v>
      </c>
      <c r="Q181" s="8">
        <v>3500</v>
      </c>
      <c r="R181" s="13">
        <v>45</v>
      </c>
      <c r="S181" s="6"/>
      <c r="T181" s="6"/>
    </row>
    <row r="182" spans="1:20" x14ac:dyDescent="0.3">
      <c r="A182" s="8">
        <v>3</v>
      </c>
      <c r="B182" s="67" t="s">
        <v>213</v>
      </c>
      <c r="C182" s="3">
        <v>7</v>
      </c>
      <c r="D182" s="3">
        <v>0</v>
      </c>
      <c r="E182" s="3">
        <v>0</v>
      </c>
      <c r="F182" s="3">
        <v>0</v>
      </c>
      <c r="G182" s="3">
        <f t="shared" si="18"/>
        <v>7</v>
      </c>
      <c r="H182" s="3">
        <v>0</v>
      </c>
      <c r="I182" s="3">
        <v>7</v>
      </c>
      <c r="J182" s="3">
        <v>0</v>
      </c>
      <c r="K182" s="3">
        <f t="shared" si="19"/>
        <v>7</v>
      </c>
      <c r="L182" s="7">
        <v>7000</v>
      </c>
      <c r="M182" s="3">
        <v>1000</v>
      </c>
      <c r="N182" s="7">
        <f t="shared" ref="N182:N189" si="20">I182*O182</f>
        <v>7000</v>
      </c>
      <c r="O182" s="3">
        <v>1000</v>
      </c>
      <c r="P182" s="8" t="s">
        <v>67</v>
      </c>
      <c r="Q182" s="8">
        <v>3500</v>
      </c>
      <c r="R182" s="13">
        <v>35</v>
      </c>
      <c r="S182" s="6"/>
      <c r="T182" s="6"/>
    </row>
    <row r="183" spans="1:20" x14ac:dyDescent="0.3">
      <c r="A183" s="8">
        <v>4</v>
      </c>
      <c r="B183" s="138" t="s">
        <v>214</v>
      </c>
      <c r="C183" s="3">
        <v>0</v>
      </c>
      <c r="D183" s="3">
        <v>0</v>
      </c>
      <c r="E183" s="3">
        <v>0</v>
      </c>
      <c r="F183" s="3">
        <v>0</v>
      </c>
      <c r="G183" s="3">
        <f t="shared" si="18"/>
        <v>0</v>
      </c>
      <c r="H183" s="3">
        <v>0</v>
      </c>
      <c r="I183" s="3">
        <v>0</v>
      </c>
      <c r="J183" s="3">
        <v>0</v>
      </c>
      <c r="K183" s="3">
        <f t="shared" si="19"/>
        <v>0</v>
      </c>
      <c r="L183" s="7"/>
      <c r="M183" s="3"/>
      <c r="N183" s="7">
        <f t="shared" si="20"/>
        <v>0</v>
      </c>
      <c r="O183" s="3"/>
      <c r="P183" s="3">
        <v>0</v>
      </c>
      <c r="Q183" s="3"/>
      <c r="R183" s="3">
        <v>0</v>
      </c>
      <c r="S183" s="6"/>
      <c r="T183" s="6"/>
    </row>
    <row r="184" spans="1:20" x14ac:dyDescent="0.3">
      <c r="A184" s="8">
        <v>5</v>
      </c>
      <c r="B184" s="67" t="s">
        <v>89</v>
      </c>
      <c r="C184" s="3">
        <v>0</v>
      </c>
      <c r="D184" s="3">
        <v>0</v>
      </c>
      <c r="E184" s="3">
        <v>0</v>
      </c>
      <c r="F184" s="3">
        <v>0</v>
      </c>
      <c r="G184" s="3">
        <f t="shared" si="18"/>
        <v>0</v>
      </c>
      <c r="H184" s="3">
        <v>0</v>
      </c>
      <c r="I184" s="3">
        <v>0</v>
      </c>
      <c r="J184" s="3">
        <v>0</v>
      </c>
      <c r="K184" s="3">
        <f t="shared" si="19"/>
        <v>0</v>
      </c>
      <c r="L184" s="7"/>
      <c r="M184" s="3"/>
      <c r="N184" s="7">
        <f t="shared" si="20"/>
        <v>0</v>
      </c>
      <c r="O184" s="3"/>
      <c r="P184" s="3">
        <v>0</v>
      </c>
      <c r="Q184" s="3"/>
      <c r="R184" s="3">
        <v>0</v>
      </c>
      <c r="S184" s="6"/>
      <c r="T184" s="6"/>
    </row>
    <row r="185" spans="1:20" x14ac:dyDescent="0.3">
      <c r="A185" s="8">
        <v>6</v>
      </c>
      <c r="B185" s="67" t="s">
        <v>215</v>
      </c>
      <c r="C185" s="3">
        <v>0</v>
      </c>
      <c r="D185" s="3">
        <v>0</v>
      </c>
      <c r="E185" s="3">
        <v>0</v>
      </c>
      <c r="F185" s="3">
        <v>0</v>
      </c>
      <c r="G185" s="3">
        <f t="shared" si="18"/>
        <v>0</v>
      </c>
      <c r="H185" s="3">
        <v>0</v>
      </c>
      <c r="I185" s="3">
        <v>0</v>
      </c>
      <c r="J185" s="3">
        <v>0</v>
      </c>
      <c r="K185" s="3">
        <f t="shared" si="19"/>
        <v>0</v>
      </c>
      <c r="L185" s="7"/>
      <c r="M185" s="3"/>
      <c r="N185" s="7">
        <f t="shared" si="20"/>
        <v>0</v>
      </c>
      <c r="O185" s="3"/>
      <c r="P185" s="3">
        <v>0</v>
      </c>
      <c r="Q185" s="3"/>
      <c r="R185" s="3">
        <v>0</v>
      </c>
      <c r="S185" s="6"/>
      <c r="T185" s="6"/>
    </row>
    <row r="186" spans="1:20" x14ac:dyDescent="0.3">
      <c r="A186" s="8">
        <v>7</v>
      </c>
      <c r="B186" s="67" t="s">
        <v>217</v>
      </c>
      <c r="C186" s="3">
        <v>0</v>
      </c>
      <c r="D186" s="3">
        <v>0</v>
      </c>
      <c r="E186" s="3">
        <v>0</v>
      </c>
      <c r="F186" s="3">
        <v>0</v>
      </c>
      <c r="G186" s="3">
        <f t="shared" si="18"/>
        <v>0</v>
      </c>
      <c r="H186" s="3">
        <v>0</v>
      </c>
      <c r="I186" s="3">
        <v>0</v>
      </c>
      <c r="J186" s="3">
        <v>0</v>
      </c>
      <c r="K186" s="3">
        <f t="shared" si="19"/>
        <v>0</v>
      </c>
      <c r="L186" s="7"/>
      <c r="M186" s="3"/>
      <c r="N186" s="7">
        <f t="shared" si="20"/>
        <v>0</v>
      </c>
      <c r="O186" s="3"/>
      <c r="P186" s="3">
        <v>0</v>
      </c>
      <c r="Q186" s="3"/>
      <c r="R186" s="3">
        <v>0</v>
      </c>
      <c r="S186" s="6"/>
      <c r="T186" s="6"/>
    </row>
    <row r="187" spans="1:20" x14ac:dyDescent="0.3">
      <c r="A187" s="8">
        <v>8</v>
      </c>
      <c r="B187" s="67" t="s">
        <v>218</v>
      </c>
      <c r="C187" s="3">
        <v>8</v>
      </c>
      <c r="D187" s="3">
        <v>0</v>
      </c>
      <c r="E187" s="3">
        <v>0</v>
      </c>
      <c r="F187" s="3">
        <v>0</v>
      </c>
      <c r="G187" s="3">
        <f t="shared" si="18"/>
        <v>8</v>
      </c>
      <c r="H187" s="3">
        <v>3</v>
      </c>
      <c r="I187" s="3">
        <v>5</v>
      </c>
      <c r="J187" s="3">
        <v>0</v>
      </c>
      <c r="K187" s="3">
        <f t="shared" si="19"/>
        <v>8</v>
      </c>
      <c r="L187" s="7">
        <v>4750</v>
      </c>
      <c r="M187" s="3">
        <v>950</v>
      </c>
      <c r="N187" s="7">
        <f t="shared" si="20"/>
        <v>4750</v>
      </c>
      <c r="O187" s="3">
        <v>950</v>
      </c>
      <c r="P187" s="8" t="s">
        <v>67</v>
      </c>
      <c r="Q187" s="8">
        <v>3500</v>
      </c>
      <c r="R187" s="6">
        <v>42</v>
      </c>
      <c r="S187" s="6"/>
      <c r="T187" s="6"/>
    </row>
    <row r="188" spans="1:20" x14ac:dyDescent="0.3">
      <c r="A188" s="8">
        <v>9</v>
      </c>
      <c r="B188" s="67" t="s">
        <v>219</v>
      </c>
      <c r="C188" s="38">
        <v>9.27</v>
      </c>
      <c r="D188" s="3">
        <v>0</v>
      </c>
      <c r="E188" s="3"/>
      <c r="F188" s="3">
        <v>0</v>
      </c>
      <c r="G188" s="38">
        <f t="shared" si="18"/>
        <v>9.27</v>
      </c>
      <c r="H188" s="3">
        <v>3</v>
      </c>
      <c r="I188" s="38">
        <v>6.27</v>
      </c>
      <c r="J188" s="3">
        <v>0</v>
      </c>
      <c r="K188" s="38">
        <f t="shared" si="19"/>
        <v>9.27</v>
      </c>
      <c r="L188" s="7">
        <v>5957</v>
      </c>
      <c r="M188" s="3">
        <v>950</v>
      </c>
      <c r="N188" s="7">
        <f t="shared" si="20"/>
        <v>5956.5</v>
      </c>
      <c r="O188" s="3">
        <v>950</v>
      </c>
      <c r="P188" s="8" t="s">
        <v>67</v>
      </c>
      <c r="Q188" s="8">
        <v>3500</v>
      </c>
      <c r="R188" s="6">
        <v>37</v>
      </c>
      <c r="S188" s="6"/>
      <c r="T188" s="6"/>
    </row>
    <row r="189" spans="1:20" x14ac:dyDescent="0.3">
      <c r="A189" s="8">
        <v>10</v>
      </c>
      <c r="B189" s="67" t="s">
        <v>220</v>
      </c>
      <c r="C189" s="3">
        <v>6</v>
      </c>
      <c r="D189" s="3">
        <v>0</v>
      </c>
      <c r="E189" s="3">
        <v>0</v>
      </c>
      <c r="F189" s="3">
        <v>0</v>
      </c>
      <c r="G189" s="64">
        <f t="shared" si="18"/>
        <v>6</v>
      </c>
      <c r="H189" s="3">
        <v>1</v>
      </c>
      <c r="I189" s="3">
        <v>5</v>
      </c>
      <c r="J189" s="64">
        <v>0</v>
      </c>
      <c r="K189" s="3">
        <f t="shared" si="19"/>
        <v>6</v>
      </c>
      <c r="L189" s="7">
        <v>4750</v>
      </c>
      <c r="M189" s="3">
        <v>950</v>
      </c>
      <c r="N189" s="7">
        <f t="shared" si="20"/>
        <v>4750</v>
      </c>
      <c r="O189" s="3">
        <v>950</v>
      </c>
      <c r="P189" s="8" t="s">
        <v>67</v>
      </c>
      <c r="Q189" s="8">
        <v>3500</v>
      </c>
      <c r="R189" s="6">
        <v>30</v>
      </c>
      <c r="S189" s="6"/>
      <c r="T189" s="6"/>
    </row>
    <row r="190" spans="1:20" x14ac:dyDescent="0.3">
      <c r="A190" s="6"/>
      <c r="B190" s="67"/>
      <c r="C190" s="6"/>
      <c r="D190" s="6"/>
      <c r="E190" s="6"/>
      <c r="F190" s="6"/>
      <c r="G190" s="6"/>
      <c r="H190" s="6"/>
      <c r="I190" s="6"/>
      <c r="J190" s="6"/>
      <c r="K190" s="6"/>
      <c r="L190" s="7"/>
      <c r="M190" s="7"/>
      <c r="N190" s="7"/>
      <c r="O190" s="6"/>
      <c r="P190" s="8"/>
      <c r="Q190" s="8"/>
      <c r="R190" s="6"/>
      <c r="S190" s="6"/>
      <c r="T190" s="6"/>
    </row>
    <row r="191" spans="1:20" x14ac:dyDescent="0.3">
      <c r="A191" s="6"/>
      <c r="B191" s="41" t="s">
        <v>3</v>
      </c>
      <c r="C191" s="47">
        <f t="shared" ref="C191:J191" si="21">SUM(C180:C190)</f>
        <v>42.269999999999996</v>
      </c>
      <c r="D191" s="7">
        <f t="shared" si="21"/>
        <v>0</v>
      </c>
      <c r="E191" s="7">
        <f t="shared" si="21"/>
        <v>0</v>
      </c>
      <c r="F191" s="7">
        <f t="shared" si="21"/>
        <v>0</v>
      </c>
      <c r="G191" s="47">
        <f t="shared" si="21"/>
        <v>42.269999999999996</v>
      </c>
      <c r="H191" s="7">
        <f t="shared" si="21"/>
        <v>9</v>
      </c>
      <c r="I191" s="7">
        <f t="shared" si="21"/>
        <v>33.269999999999996</v>
      </c>
      <c r="J191" s="76">
        <f t="shared" si="21"/>
        <v>0</v>
      </c>
      <c r="K191" s="47">
        <f>SUM(K180:K190)</f>
        <v>42.269999999999996</v>
      </c>
      <c r="L191" s="7">
        <f>SUM(L181:L190)</f>
        <v>31957</v>
      </c>
      <c r="M191" s="7">
        <f>SUM(M180:M189)/5</f>
        <v>960</v>
      </c>
      <c r="N191" s="7">
        <f>SUM(N181:N189)</f>
        <v>31956.5</v>
      </c>
      <c r="O191" s="7">
        <f>SUM(O180:O189)/5</f>
        <v>960</v>
      </c>
      <c r="P191" s="8" t="s">
        <v>67</v>
      </c>
      <c r="Q191" s="8">
        <v>3500</v>
      </c>
      <c r="R191" s="13">
        <f>SUM(R181:R190)</f>
        <v>189</v>
      </c>
      <c r="S191" s="6"/>
      <c r="T191" s="6"/>
    </row>
    <row r="193" spans="1:20" x14ac:dyDescent="0.3">
      <c r="A193" s="16" t="s">
        <v>46</v>
      </c>
      <c r="O193" s="419" t="str">
        <f>O154</f>
        <v>Sindang Kelingi, 31 Desember 2023</v>
      </c>
      <c r="P193" s="419"/>
      <c r="Q193" s="419"/>
      <c r="R193" s="419"/>
      <c r="S193" s="419"/>
      <c r="T193" s="419"/>
    </row>
    <row r="194" spans="1:20" x14ac:dyDescent="0.3">
      <c r="O194" s="419" t="s">
        <v>2</v>
      </c>
      <c r="P194" s="419"/>
      <c r="Q194" s="419"/>
      <c r="R194" s="419"/>
      <c r="S194" s="419"/>
      <c r="T194" s="419"/>
    </row>
    <row r="197" spans="1:20" x14ac:dyDescent="0.3">
      <c r="O197" s="428" t="str">
        <f>O158</f>
        <v>BENI HIDAYAT</v>
      </c>
      <c r="P197" s="428"/>
      <c r="Q197" s="428"/>
      <c r="R197" s="428"/>
      <c r="S197" s="428"/>
      <c r="T197" s="428"/>
    </row>
    <row r="198" spans="1:20" x14ac:dyDescent="0.3">
      <c r="O198" s="419" t="str">
        <f>O159</f>
        <v>-</v>
      </c>
      <c r="P198" s="419"/>
      <c r="Q198" s="419"/>
      <c r="R198" s="419"/>
      <c r="S198" s="419"/>
      <c r="T198" s="419"/>
    </row>
    <row r="199" spans="1:20" x14ac:dyDescent="0.3">
      <c r="O199" s="70"/>
      <c r="P199" s="70"/>
      <c r="Q199" s="70"/>
      <c r="R199" s="70"/>
      <c r="S199" s="70"/>
      <c r="T199" s="70"/>
    </row>
    <row r="200" spans="1:20" x14ac:dyDescent="0.3">
      <c r="O200" s="70"/>
      <c r="P200" s="70"/>
      <c r="Q200" s="70"/>
      <c r="R200" s="70"/>
      <c r="S200" s="70"/>
      <c r="T200" s="70"/>
    </row>
    <row r="201" spans="1:20" x14ac:dyDescent="0.3">
      <c r="O201" s="70"/>
      <c r="P201" s="70"/>
      <c r="Q201" s="70"/>
      <c r="R201" s="70"/>
      <c r="S201" s="70"/>
      <c r="T201" s="70"/>
    </row>
    <row r="202" spans="1:20" x14ac:dyDescent="0.3">
      <c r="O202" s="70"/>
      <c r="P202" s="70"/>
      <c r="Q202" s="70"/>
      <c r="R202" s="70"/>
      <c r="S202" s="70"/>
      <c r="T202" s="70"/>
    </row>
    <row r="203" spans="1:20" x14ac:dyDescent="0.3">
      <c r="A203" s="16" t="s">
        <v>96</v>
      </c>
    </row>
    <row r="204" spans="1:20" x14ac:dyDescent="0.3">
      <c r="L204" s="17"/>
    </row>
    <row r="205" spans="1:20" x14ac:dyDescent="0.3">
      <c r="A205" s="441" t="s">
        <v>93</v>
      </c>
      <c r="B205" s="460"/>
      <c r="C205" s="460"/>
      <c r="D205" s="460"/>
      <c r="E205" s="460"/>
      <c r="F205" s="460"/>
      <c r="G205" s="460"/>
      <c r="H205" s="460"/>
      <c r="I205" s="460"/>
      <c r="J205" s="460"/>
      <c r="K205" s="460"/>
      <c r="L205" s="460"/>
      <c r="M205" s="460"/>
      <c r="N205" s="460"/>
      <c r="O205" s="460"/>
      <c r="P205" s="460"/>
      <c r="Q205" s="460"/>
      <c r="R205" s="460"/>
      <c r="S205" s="460"/>
      <c r="T205" s="447"/>
    </row>
    <row r="206" spans="1:20" x14ac:dyDescent="0.3">
      <c r="A206" s="444" t="s">
        <v>4</v>
      </c>
      <c r="B206" s="461"/>
      <c r="C206" s="461"/>
      <c r="D206" s="461"/>
      <c r="E206" s="461"/>
      <c r="F206" s="461"/>
      <c r="G206" s="461"/>
      <c r="H206" s="461"/>
      <c r="I206" s="461"/>
      <c r="J206" s="461"/>
      <c r="K206" s="461"/>
      <c r="L206" s="461"/>
      <c r="M206" s="461"/>
      <c r="N206" s="461"/>
      <c r="O206" s="461"/>
      <c r="P206" s="461"/>
      <c r="Q206" s="461"/>
      <c r="R206" s="461"/>
      <c r="S206" s="461"/>
      <c r="T206" s="445"/>
    </row>
    <row r="207" spans="1:20" ht="15" customHeight="1" x14ac:dyDescent="0.3">
      <c r="N207" s="18"/>
    </row>
    <row r="208" spans="1:20" ht="15" customHeight="1" x14ac:dyDescent="0.3">
      <c r="A208" s="19" t="s">
        <v>5</v>
      </c>
      <c r="B208" s="19"/>
      <c r="C208" s="19" t="s">
        <v>83</v>
      </c>
      <c r="D208" s="19"/>
      <c r="L208" s="20"/>
      <c r="N208" s="20"/>
      <c r="Q208" s="16" t="s">
        <v>42</v>
      </c>
      <c r="S208" s="16" t="str">
        <f>S167</f>
        <v>: 2023</v>
      </c>
    </row>
    <row r="209" spans="1:20" ht="15" customHeight="1" x14ac:dyDescent="0.3">
      <c r="A209" s="16" t="s">
        <v>9</v>
      </c>
      <c r="C209" s="16" t="str">
        <f>C168</f>
        <v>: SINDANG KELINGI</v>
      </c>
      <c r="Q209" s="16" t="s">
        <v>43</v>
      </c>
      <c r="S209" s="16" t="s">
        <v>45</v>
      </c>
    </row>
    <row r="210" spans="1:20" ht="15" customHeight="1" x14ac:dyDescent="0.3">
      <c r="A210" s="16" t="s">
        <v>6</v>
      </c>
      <c r="C210" s="16" t="s">
        <v>99</v>
      </c>
      <c r="Q210" s="16" t="s">
        <v>44</v>
      </c>
      <c r="S210" s="16" t="str">
        <f>S169</f>
        <v>: IV ( Empat )</v>
      </c>
    </row>
    <row r="211" spans="1:20" ht="15" customHeight="1" x14ac:dyDescent="0.3">
      <c r="A211" s="16" t="s">
        <v>7</v>
      </c>
      <c r="C211" s="16" t="s">
        <v>41</v>
      </c>
    </row>
    <row r="212" spans="1:20" ht="15" customHeight="1" x14ac:dyDescent="0.3"/>
    <row r="213" spans="1:20" x14ac:dyDescent="0.3">
      <c r="A213" s="424" t="s">
        <v>8</v>
      </c>
      <c r="B213" s="424" t="s">
        <v>91</v>
      </c>
      <c r="C213" s="22" t="s">
        <v>10</v>
      </c>
      <c r="D213" s="433" t="s">
        <v>15</v>
      </c>
      <c r="E213" s="422"/>
      <c r="F213" s="422"/>
      <c r="G213" s="422"/>
      <c r="H213" s="422"/>
      <c r="I213" s="422"/>
      <c r="J213" s="422"/>
      <c r="K213" s="423"/>
      <c r="L213" s="431" t="s">
        <v>28</v>
      </c>
      <c r="M213" s="432"/>
      <c r="N213" s="431" t="s">
        <v>28</v>
      </c>
      <c r="O213" s="432"/>
      <c r="P213" s="23"/>
      <c r="Q213" s="387"/>
      <c r="R213" s="421" t="s">
        <v>35</v>
      </c>
      <c r="S213" s="427"/>
      <c r="T213" s="424" t="s">
        <v>39</v>
      </c>
    </row>
    <row r="214" spans="1:20" x14ac:dyDescent="0.3">
      <c r="A214" s="425"/>
      <c r="B214" s="425"/>
      <c r="C214" s="24" t="s">
        <v>11</v>
      </c>
      <c r="D214" s="421" t="s">
        <v>16</v>
      </c>
      <c r="E214" s="422"/>
      <c r="F214" s="422"/>
      <c r="G214" s="423"/>
      <c r="H214" s="433" t="s">
        <v>23</v>
      </c>
      <c r="I214" s="422"/>
      <c r="J214" s="422"/>
      <c r="K214" s="423"/>
      <c r="L214" s="434" t="s">
        <v>29</v>
      </c>
      <c r="M214" s="435"/>
      <c r="N214" s="434" t="s">
        <v>29</v>
      </c>
      <c r="O214" s="435"/>
      <c r="P214" s="25"/>
      <c r="Q214" s="26" t="s">
        <v>416</v>
      </c>
      <c r="R214" s="429" t="s">
        <v>36</v>
      </c>
      <c r="S214" s="430"/>
      <c r="T214" s="425"/>
    </row>
    <row r="215" spans="1:20" x14ac:dyDescent="0.3">
      <c r="A215" s="425"/>
      <c r="B215" s="425"/>
      <c r="C215" s="26" t="s">
        <v>12</v>
      </c>
      <c r="D215" s="23"/>
      <c r="E215" s="27"/>
      <c r="F215" s="23"/>
      <c r="G215" s="23"/>
      <c r="H215" s="23"/>
      <c r="I215" s="23"/>
      <c r="J215" s="23"/>
      <c r="K215" s="23"/>
      <c r="L215" s="421" t="s">
        <v>30</v>
      </c>
      <c r="M215" s="427"/>
      <c r="N215" s="421" t="s">
        <v>30</v>
      </c>
      <c r="O215" s="427"/>
      <c r="P215" s="24" t="s">
        <v>34</v>
      </c>
      <c r="Q215" s="24" t="s">
        <v>417</v>
      </c>
      <c r="R215" s="22"/>
      <c r="S215" s="22"/>
      <c r="T215" s="425"/>
    </row>
    <row r="216" spans="1:20" x14ac:dyDescent="0.3">
      <c r="A216" s="425"/>
      <c r="B216" s="425"/>
      <c r="C216" s="26" t="s">
        <v>13</v>
      </c>
      <c r="D216" s="24" t="s">
        <v>17</v>
      </c>
      <c r="E216" s="28" t="s">
        <v>17</v>
      </c>
      <c r="F216" s="24" t="s">
        <v>20</v>
      </c>
      <c r="G216" s="24" t="s">
        <v>22</v>
      </c>
      <c r="H216" s="24" t="s">
        <v>24</v>
      </c>
      <c r="I216" s="24" t="s">
        <v>25</v>
      </c>
      <c r="J216" s="24" t="s">
        <v>26</v>
      </c>
      <c r="K216" s="24" t="s">
        <v>22</v>
      </c>
      <c r="L216" s="429" t="s">
        <v>14</v>
      </c>
      <c r="M216" s="430"/>
      <c r="N216" s="429" t="s">
        <v>33</v>
      </c>
      <c r="O216" s="430"/>
      <c r="P216" s="24" t="s">
        <v>28</v>
      </c>
      <c r="Q216" s="24" t="s">
        <v>418</v>
      </c>
      <c r="R216" s="24" t="s">
        <v>37</v>
      </c>
      <c r="S216" s="24" t="s">
        <v>38</v>
      </c>
      <c r="T216" s="425"/>
    </row>
    <row r="217" spans="1:20" x14ac:dyDescent="0.3">
      <c r="A217" s="425"/>
      <c r="B217" s="425"/>
      <c r="C217" s="26" t="s">
        <v>14</v>
      </c>
      <c r="D217" s="24" t="s">
        <v>18</v>
      </c>
      <c r="E217" s="28" t="s">
        <v>19</v>
      </c>
      <c r="F217" s="24" t="s">
        <v>21</v>
      </c>
      <c r="G217" s="24"/>
      <c r="H217" s="24"/>
      <c r="I217" s="24"/>
      <c r="J217" s="24" t="s">
        <v>27</v>
      </c>
      <c r="K217" s="24"/>
      <c r="L217" s="22" t="s">
        <v>22</v>
      </c>
      <c r="M217" s="22" t="s">
        <v>31</v>
      </c>
      <c r="N217" s="22" t="s">
        <v>22</v>
      </c>
      <c r="O217" s="22" t="s">
        <v>31</v>
      </c>
      <c r="P217" s="25"/>
      <c r="Q217" s="25"/>
      <c r="R217" s="25"/>
      <c r="S217" s="25"/>
      <c r="T217" s="425"/>
    </row>
    <row r="218" spans="1:20" x14ac:dyDescent="0.3">
      <c r="A218" s="426"/>
      <c r="B218" s="426"/>
      <c r="C218" s="29"/>
      <c r="D218" s="30"/>
      <c r="E218" s="31"/>
      <c r="F218" s="30"/>
      <c r="G218" s="30"/>
      <c r="H218" s="30"/>
      <c r="I218" s="30"/>
      <c r="J218" s="30"/>
      <c r="K218" s="30"/>
      <c r="L218" s="32" t="s">
        <v>29</v>
      </c>
      <c r="M218" s="33" t="s">
        <v>32</v>
      </c>
      <c r="N218" s="32" t="s">
        <v>29</v>
      </c>
      <c r="O218" s="33" t="s">
        <v>32</v>
      </c>
      <c r="P218" s="30"/>
      <c r="Q218" s="30"/>
      <c r="R218" s="30"/>
      <c r="S218" s="30"/>
      <c r="T218" s="426"/>
    </row>
    <row r="219" spans="1:20" x14ac:dyDescent="0.3">
      <c r="A219" s="8">
        <v>1</v>
      </c>
      <c r="B219" s="8">
        <v>2</v>
      </c>
      <c r="C219" s="8">
        <v>3</v>
      </c>
      <c r="D219" s="8">
        <v>4</v>
      </c>
      <c r="E219" s="8">
        <v>5</v>
      </c>
      <c r="F219" s="8">
        <v>6</v>
      </c>
      <c r="G219" s="8" t="s">
        <v>0</v>
      </c>
      <c r="H219" s="8">
        <v>8</v>
      </c>
      <c r="I219" s="8">
        <v>9</v>
      </c>
      <c r="J219" s="8">
        <v>10</v>
      </c>
      <c r="K219" s="8" t="s">
        <v>1</v>
      </c>
      <c r="L219" s="8">
        <v>12</v>
      </c>
      <c r="M219" s="8">
        <v>13</v>
      </c>
      <c r="N219" s="8">
        <v>14</v>
      </c>
      <c r="O219" s="8">
        <v>15</v>
      </c>
      <c r="P219" s="8">
        <v>16</v>
      </c>
      <c r="Q219" s="8"/>
      <c r="R219" s="8">
        <v>17</v>
      </c>
      <c r="S219" s="8">
        <v>18</v>
      </c>
      <c r="T219" s="8">
        <v>19</v>
      </c>
    </row>
    <row r="220" spans="1:20" ht="20.100000000000001" customHeight="1" x14ac:dyDescent="0.3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7"/>
      <c r="P220" s="6"/>
      <c r="Q220" s="6"/>
      <c r="R220" s="6"/>
      <c r="S220" s="6"/>
      <c r="T220" s="6"/>
    </row>
    <row r="221" spans="1:20" x14ac:dyDescent="0.3">
      <c r="A221" s="8">
        <v>1</v>
      </c>
      <c r="B221" s="67" t="s">
        <v>211</v>
      </c>
      <c r="C221" s="38">
        <v>276.24</v>
      </c>
      <c r="D221" s="3">
        <v>0</v>
      </c>
      <c r="E221" s="38">
        <v>0</v>
      </c>
      <c r="F221" s="3">
        <v>0</v>
      </c>
      <c r="G221" s="38">
        <f>C221+E221-F221</f>
        <v>276.24</v>
      </c>
      <c r="H221" s="38">
        <v>26.24</v>
      </c>
      <c r="I221" s="3">
        <v>225</v>
      </c>
      <c r="J221" s="3">
        <v>25</v>
      </c>
      <c r="K221" s="38">
        <f>H221+I221+J221</f>
        <v>276.24</v>
      </c>
      <c r="L221" s="58">
        <v>1125000</v>
      </c>
      <c r="M221" s="58">
        <v>5000</v>
      </c>
      <c r="N221" s="80">
        <f>I221*O221</f>
        <v>1125000</v>
      </c>
      <c r="O221" s="58">
        <v>5000</v>
      </c>
      <c r="P221" s="8" t="s">
        <v>70</v>
      </c>
      <c r="Q221" s="8">
        <v>17000</v>
      </c>
      <c r="R221" s="58">
        <v>466</v>
      </c>
      <c r="S221" s="6"/>
      <c r="T221" s="6"/>
    </row>
    <row r="222" spans="1:20" x14ac:dyDescent="0.3">
      <c r="A222" s="8">
        <v>2</v>
      </c>
      <c r="B222" s="67" t="s">
        <v>212</v>
      </c>
      <c r="C222" s="38">
        <v>154.05000000000001</v>
      </c>
      <c r="D222" s="3">
        <v>0</v>
      </c>
      <c r="E222" s="38">
        <v>0</v>
      </c>
      <c r="F222" s="3">
        <v>0</v>
      </c>
      <c r="G222" s="3">
        <f t="shared" ref="G222:G230" si="22">C222+E222-F222</f>
        <v>154.05000000000001</v>
      </c>
      <c r="H222" s="3">
        <v>25</v>
      </c>
      <c r="I222" s="38">
        <v>115.05</v>
      </c>
      <c r="J222" s="3">
        <v>14</v>
      </c>
      <c r="K222" s="38">
        <f t="shared" ref="K222:K229" si="23">H222+I222+J222</f>
        <v>154.05000000000001</v>
      </c>
      <c r="L222" s="58">
        <v>402675</v>
      </c>
      <c r="M222" s="58">
        <v>3500</v>
      </c>
      <c r="N222" s="80">
        <f t="shared" ref="N222:N230" si="24">I222*O222</f>
        <v>402675</v>
      </c>
      <c r="O222" s="58">
        <v>3500</v>
      </c>
      <c r="P222" s="8" t="s">
        <v>70</v>
      </c>
      <c r="Q222" s="8">
        <v>17000</v>
      </c>
      <c r="R222" s="58">
        <v>219</v>
      </c>
      <c r="S222" s="6"/>
      <c r="T222" s="6"/>
    </row>
    <row r="223" spans="1:20" s="256" customFormat="1" x14ac:dyDescent="0.3">
      <c r="A223" s="119">
        <v>3</v>
      </c>
      <c r="B223" s="120" t="s">
        <v>213</v>
      </c>
      <c r="C223" s="308">
        <v>26.45</v>
      </c>
      <c r="D223" s="122">
        <v>0</v>
      </c>
      <c r="E223" s="308">
        <v>0</v>
      </c>
      <c r="F223" s="122">
        <v>0</v>
      </c>
      <c r="G223" s="308">
        <f t="shared" si="22"/>
        <v>26.45</v>
      </c>
      <c r="H223" s="308">
        <v>11.45</v>
      </c>
      <c r="I223" s="122">
        <v>15</v>
      </c>
      <c r="J223" s="122">
        <v>0</v>
      </c>
      <c r="K223" s="308">
        <f t="shared" si="23"/>
        <v>26.45</v>
      </c>
      <c r="L223" s="257">
        <v>27000</v>
      </c>
      <c r="M223" s="257">
        <v>3000</v>
      </c>
      <c r="N223" s="80">
        <f t="shared" si="24"/>
        <v>45000</v>
      </c>
      <c r="O223" s="257">
        <v>3000</v>
      </c>
      <c r="P223" s="119" t="s">
        <v>70</v>
      </c>
      <c r="Q223" s="8">
        <v>17000</v>
      </c>
      <c r="R223" s="257">
        <v>150</v>
      </c>
      <c r="S223" s="127"/>
      <c r="T223" s="127"/>
    </row>
    <row r="224" spans="1:20" x14ac:dyDescent="0.3">
      <c r="A224" s="8">
        <v>4</v>
      </c>
      <c r="B224" s="138" t="s">
        <v>214</v>
      </c>
      <c r="C224" s="38">
        <v>12.76</v>
      </c>
      <c r="D224" s="3">
        <v>0</v>
      </c>
      <c r="E224" s="38">
        <v>0</v>
      </c>
      <c r="F224" s="3">
        <v>0</v>
      </c>
      <c r="G224" s="38">
        <f t="shared" si="22"/>
        <v>12.76</v>
      </c>
      <c r="H224" s="38">
        <v>2.76</v>
      </c>
      <c r="I224" s="3">
        <v>10</v>
      </c>
      <c r="J224" s="3">
        <v>0</v>
      </c>
      <c r="K224" s="38">
        <f t="shared" si="23"/>
        <v>12.76</v>
      </c>
      <c r="L224" s="58">
        <v>16800</v>
      </c>
      <c r="M224" s="58">
        <v>2800</v>
      </c>
      <c r="N224" s="80">
        <f t="shared" si="24"/>
        <v>28000</v>
      </c>
      <c r="O224" s="58">
        <v>2800</v>
      </c>
      <c r="P224" s="8" t="s">
        <v>70</v>
      </c>
      <c r="Q224" s="8">
        <v>17000</v>
      </c>
      <c r="R224" s="58">
        <v>60</v>
      </c>
      <c r="S224" s="6"/>
      <c r="T224" s="6"/>
    </row>
    <row r="225" spans="1:21" x14ac:dyDescent="0.3">
      <c r="A225" s="8">
        <v>5</v>
      </c>
      <c r="B225" s="67" t="s">
        <v>89</v>
      </c>
      <c r="C225" s="3">
        <v>150</v>
      </c>
      <c r="D225" s="3">
        <v>0</v>
      </c>
      <c r="E225" s="38">
        <v>0</v>
      </c>
      <c r="F225" s="3">
        <v>0</v>
      </c>
      <c r="G225" s="3">
        <f t="shared" si="22"/>
        <v>150</v>
      </c>
      <c r="H225" s="3">
        <v>5</v>
      </c>
      <c r="I225" s="3">
        <v>140</v>
      </c>
      <c r="J225" s="3">
        <v>5</v>
      </c>
      <c r="K225" s="3">
        <f t="shared" si="23"/>
        <v>150</v>
      </c>
      <c r="L225" s="58">
        <v>406000</v>
      </c>
      <c r="M225" s="58">
        <v>2900</v>
      </c>
      <c r="N225" s="80">
        <f t="shared" si="24"/>
        <v>406000</v>
      </c>
      <c r="O225" s="58">
        <v>2900</v>
      </c>
      <c r="P225" s="8" t="s">
        <v>70</v>
      </c>
      <c r="Q225" s="8">
        <v>17000</v>
      </c>
      <c r="R225" s="58">
        <v>220</v>
      </c>
      <c r="S225" s="6"/>
      <c r="T225" s="6"/>
    </row>
    <row r="226" spans="1:21" x14ac:dyDescent="0.3">
      <c r="A226" s="8">
        <v>6</v>
      </c>
      <c r="B226" s="67" t="s">
        <v>215</v>
      </c>
      <c r="C226" s="3">
        <v>140</v>
      </c>
      <c r="D226" s="3">
        <v>0</v>
      </c>
      <c r="E226" s="38">
        <v>0</v>
      </c>
      <c r="F226" s="3">
        <v>0</v>
      </c>
      <c r="G226" s="3">
        <f t="shared" si="22"/>
        <v>140</v>
      </c>
      <c r="H226" s="3">
        <v>15</v>
      </c>
      <c r="I226" s="3">
        <v>120</v>
      </c>
      <c r="J226" s="3">
        <v>5</v>
      </c>
      <c r="K226" s="3">
        <f t="shared" si="23"/>
        <v>140</v>
      </c>
      <c r="L226" s="58">
        <v>201600</v>
      </c>
      <c r="M226" s="58">
        <v>2800</v>
      </c>
      <c r="N226" s="80">
        <f t="shared" si="24"/>
        <v>336000</v>
      </c>
      <c r="O226" s="58">
        <v>2800</v>
      </c>
      <c r="P226" s="8" t="s">
        <v>70</v>
      </c>
      <c r="Q226" s="8">
        <v>17000</v>
      </c>
      <c r="R226" s="58">
        <v>210</v>
      </c>
      <c r="S226" s="6"/>
      <c r="T226" s="6"/>
    </row>
    <row r="227" spans="1:21" x14ac:dyDescent="0.3">
      <c r="A227" s="8">
        <v>7</v>
      </c>
      <c r="B227" s="67" t="s">
        <v>217</v>
      </c>
      <c r="C227" s="3">
        <v>163</v>
      </c>
      <c r="D227" s="3">
        <v>0</v>
      </c>
      <c r="E227" s="38">
        <v>0</v>
      </c>
      <c r="F227" s="3">
        <v>0</v>
      </c>
      <c r="G227" s="3">
        <f t="shared" si="22"/>
        <v>163</v>
      </c>
      <c r="H227" s="3">
        <v>8</v>
      </c>
      <c r="I227" s="3">
        <v>150</v>
      </c>
      <c r="J227" s="3">
        <v>5</v>
      </c>
      <c r="K227" s="3">
        <f t="shared" si="23"/>
        <v>163</v>
      </c>
      <c r="L227" s="58">
        <v>261000</v>
      </c>
      <c r="M227" s="58">
        <v>2900</v>
      </c>
      <c r="N227" s="80">
        <f t="shared" si="24"/>
        <v>435000</v>
      </c>
      <c r="O227" s="58">
        <v>2900</v>
      </c>
      <c r="P227" s="8" t="s">
        <v>70</v>
      </c>
      <c r="Q227" s="8">
        <v>17000</v>
      </c>
      <c r="R227" s="58">
        <v>345</v>
      </c>
      <c r="S227" s="6"/>
      <c r="T227" s="6"/>
    </row>
    <row r="228" spans="1:21" s="256" customFormat="1" x14ac:dyDescent="0.3">
      <c r="A228" s="119">
        <v>8</v>
      </c>
      <c r="B228" s="120" t="s">
        <v>218</v>
      </c>
      <c r="C228" s="308">
        <v>12.9</v>
      </c>
      <c r="D228" s="122">
        <v>0</v>
      </c>
      <c r="E228" s="308">
        <v>0</v>
      </c>
      <c r="F228" s="122">
        <v>0</v>
      </c>
      <c r="G228" s="308">
        <f t="shared" si="22"/>
        <v>12.9</v>
      </c>
      <c r="H228" s="308">
        <v>2.4500000000000002</v>
      </c>
      <c r="I228" s="308">
        <v>10.45</v>
      </c>
      <c r="J228" s="308">
        <v>0</v>
      </c>
      <c r="K228" s="308">
        <f t="shared" si="23"/>
        <v>12.899999999999999</v>
      </c>
      <c r="L228" s="257">
        <v>20900</v>
      </c>
      <c r="M228" s="257">
        <v>2500</v>
      </c>
      <c r="N228" s="80">
        <f t="shared" si="24"/>
        <v>26125</v>
      </c>
      <c r="O228" s="58">
        <v>2500</v>
      </c>
      <c r="P228" s="119" t="s">
        <v>70</v>
      </c>
      <c r="Q228" s="8">
        <v>17000</v>
      </c>
      <c r="R228" s="257">
        <v>70</v>
      </c>
      <c r="S228" s="127"/>
      <c r="T228" s="127"/>
      <c r="U228" s="256">
        <v>20</v>
      </c>
    </row>
    <row r="229" spans="1:21" x14ac:dyDescent="0.3">
      <c r="A229" s="8">
        <v>9</v>
      </c>
      <c r="B229" s="67" t="s">
        <v>219</v>
      </c>
      <c r="C229" s="3">
        <v>31</v>
      </c>
      <c r="D229" s="3">
        <v>0</v>
      </c>
      <c r="E229" s="38">
        <v>0</v>
      </c>
      <c r="F229" s="3">
        <v>0</v>
      </c>
      <c r="G229" s="3">
        <f t="shared" si="22"/>
        <v>31</v>
      </c>
      <c r="H229" s="3">
        <v>5</v>
      </c>
      <c r="I229" s="3">
        <v>25</v>
      </c>
      <c r="J229" s="3">
        <v>1</v>
      </c>
      <c r="K229" s="3">
        <f t="shared" si="23"/>
        <v>31</v>
      </c>
      <c r="L229" s="58">
        <v>56000</v>
      </c>
      <c r="M229" s="58">
        <v>2800</v>
      </c>
      <c r="N229" s="80">
        <f t="shared" si="24"/>
        <v>70000</v>
      </c>
      <c r="O229" s="58">
        <v>2800</v>
      </c>
      <c r="P229" s="8" t="s">
        <v>70</v>
      </c>
      <c r="Q229" s="8">
        <v>17000</v>
      </c>
      <c r="R229" s="58">
        <v>115</v>
      </c>
      <c r="S229" s="6"/>
      <c r="T229" s="6"/>
    </row>
    <row r="230" spans="1:21" x14ac:dyDescent="0.3">
      <c r="A230" s="8">
        <v>10</v>
      </c>
      <c r="B230" s="67" t="s">
        <v>220</v>
      </c>
      <c r="C230" s="3">
        <v>20</v>
      </c>
      <c r="D230" s="3">
        <v>0</v>
      </c>
      <c r="E230" s="3">
        <v>0</v>
      </c>
      <c r="F230" s="3">
        <v>0</v>
      </c>
      <c r="G230" s="3">
        <f t="shared" si="22"/>
        <v>20</v>
      </c>
      <c r="H230" s="3">
        <v>0</v>
      </c>
      <c r="I230" s="3">
        <v>20</v>
      </c>
      <c r="J230" s="3">
        <v>0</v>
      </c>
      <c r="K230" s="3">
        <f>H230+I230+J230</f>
        <v>20</v>
      </c>
      <c r="L230" s="58">
        <v>44800</v>
      </c>
      <c r="M230" s="58">
        <v>2800</v>
      </c>
      <c r="N230" s="80">
        <f t="shared" si="24"/>
        <v>56000</v>
      </c>
      <c r="O230" s="58">
        <v>2800</v>
      </c>
      <c r="P230" s="8" t="s">
        <v>70</v>
      </c>
      <c r="Q230" s="8">
        <v>17000</v>
      </c>
      <c r="R230" s="58">
        <v>90</v>
      </c>
      <c r="S230" s="6"/>
      <c r="T230" s="6"/>
    </row>
    <row r="231" spans="1:21" x14ac:dyDescent="0.3">
      <c r="A231" s="6"/>
      <c r="B231" s="6"/>
      <c r="C231" s="6"/>
      <c r="D231" s="6"/>
      <c r="E231" s="3"/>
      <c r="F231" s="6"/>
      <c r="G231" s="6"/>
      <c r="H231" s="6"/>
      <c r="I231" s="6"/>
      <c r="J231" s="6"/>
      <c r="K231" s="6"/>
      <c r="L231" s="6"/>
      <c r="M231" s="6"/>
      <c r="N231" s="1"/>
      <c r="O231" s="6"/>
      <c r="P231" s="8"/>
      <c r="Q231" s="8"/>
      <c r="R231" s="6"/>
      <c r="S231" s="6"/>
      <c r="T231" s="6"/>
    </row>
    <row r="232" spans="1:21" x14ac:dyDescent="0.3">
      <c r="A232" s="6"/>
      <c r="B232" s="41" t="s">
        <v>3</v>
      </c>
      <c r="C232" s="47">
        <f t="shared" ref="C232:K232" si="25">SUM(C221:C231)</f>
        <v>986.4</v>
      </c>
      <c r="D232" s="7">
        <f t="shared" si="25"/>
        <v>0</v>
      </c>
      <c r="E232" s="45">
        <f t="shared" si="25"/>
        <v>0</v>
      </c>
      <c r="F232" s="7">
        <f t="shared" si="25"/>
        <v>0</v>
      </c>
      <c r="G232" s="47">
        <f>SUM(G221:G231)</f>
        <v>986.4</v>
      </c>
      <c r="H232" s="47">
        <f>SUM(H221:H231)</f>
        <v>100.9</v>
      </c>
      <c r="I232" s="47">
        <f>SUM(I221:I231)</f>
        <v>830.5</v>
      </c>
      <c r="J232" s="76">
        <f>SUM(J221:J231)</f>
        <v>55</v>
      </c>
      <c r="K232" s="266">
        <f t="shared" si="25"/>
        <v>986.4</v>
      </c>
      <c r="L232" s="7">
        <f>SUM(L221:L231)</f>
        <v>2561775</v>
      </c>
      <c r="M232" s="14">
        <f>SUM(M221:M230)/10</f>
        <v>3100</v>
      </c>
      <c r="N232" s="76">
        <f>SUM(N221:N231)</f>
        <v>2929800</v>
      </c>
      <c r="O232" s="63">
        <f>SUM(O221:O231)/10</f>
        <v>3100</v>
      </c>
      <c r="P232" s="8" t="s">
        <v>70</v>
      </c>
      <c r="Q232" s="8">
        <f>SUM(Q221:Q230)/10</f>
        <v>17000</v>
      </c>
      <c r="R232" s="40">
        <f>SUM(R221:R231)</f>
        <v>1945</v>
      </c>
      <c r="S232" s="63"/>
      <c r="T232" s="6"/>
    </row>
    <row r="234" spans="1:21" x14ac:dyDescent="0.3">
      <c r="A234" s="16" t="s">
        <v>46</v>
      </c>
      <c r="H234" s="261"/>
      <c r="O234" s="419" t="str">
        <f>O193</f>
        <v>Sindang Kelingi, 31 Desember 2023</v>
      </c>
      <c r="P234" s="419"/>
      <c r="Q234" s="419"/>
      <c r="R234" s="419"/>
      <c r="S234" s="419"/>
      <c r="T234" s="419"/>
    </row>
    <row r="235" spans="1:21" x14ac:dyDescent="0.3">
      <c r="B235" s="16" t="s">
        <v>326</v>
      </c>
      <c r="H235" s="20"/>
      <c r="M235" s="267"/>
      <c r="O235" s="419" t="s">
        <v>2</v>
      </c>
      <c r="P235" s="419"/>
      <c r="Q235" s="419"/>
      <c r="R235" s="419"/>
      <c r="S235" s="419"/>
      <c r="T235" s="419"/>
    </row>
    <row r="236" spans="1:21" x14ac:dyDescent="0.3">
      <c r="A236" s="83"/>
      <c r="B236" s="383" t="s">
        <v>438</v>
      </c>
      <c r="C236" s="74"/>
      <c r="D236" s="74"/>
      <c r="E236" s="74"/>
      <c r="F236" s="74"/>
      <c r="G236" s="74"/>
      <c r="H236" s="113"/>
      <c r="M236" s="18"/>
    </row>
    <row r="237" spans="1:21" x14ac:dyDescent="0.3">
      <c r="A237" s="21"/>
      <c r="B237" s="383" t="s">
        <v>439</v>
      </c>
      <c r="C237" s="74"/>
      <c r="D237" s="74"/>
      <c r="E237" s="74"/>
      <c r="F237" s="74"/>
      <c r="G237" s="74"/>
      <c r="H237" s="74"/>
    </row>
    <row r="238" spans="1:21" x14ac:dyDescent="0.3">
      <c r="B238" s="414"/>
      <c r="C238" s="74"/>
      <c r="D238" s="74"/>
      <c r="E238" s="74"/>
      <c r="F238" s="74"/>
      <c r="G238" s="74"/>
      <c r="H238" s="74"/>
      <c r="O238" s="428" t="str">
        <f>O197</f>
        <v>BENI HIDAYAT</v>
      </c>
      <c r="P238" s="428"/>
      <c r="Q238" s="428"/>
      <c r="R238" s="428"/>
      <c r="S238" s="428"/>
      <c r="T238" s="428"/>
    </row>
    <row r="239" spans="1:21" x14ac:dyDescent="0.3">
      <c r="B239" s="74"/>
      <c r="C239" s="74"/>
      <c r="D239" s="74"/>
      <c r="E239" s="74"/>
      <c r="F239" s="74"/>
      <c r="G239" s="74"/>
      <c r="H239" s="74"/>
      <c r="O239" s="419" t="str">
        <f>O198</f>
        <v>-</v>
      </c>
      <c r="P239" s="419"/>
      <c r="Q239" s="419"/>
      <c r="R239" s="419"/>
      <c r="S239" s="419"/>
      <c r="T239" s="419"/>
    </row>
    <row r="240" spans="1:21" x14ac:dyDescent="0.3">
      <c r="O240" s="70"/>
      <c r="P240" s="70"/>
      <c r="Q240" s="70"/>
      <c r="R240" s="70"/>
      <c r="S240" s="70"/>
      <c r="T240" s="70"/>
    </row>
    <row r="241" spans="1:20" x14ac:dyDescent="0.3">
      <c r="B241" s="20"/>
      <c r="O241" s="70"/>
      <c r="P241" s="70"/>
      <c r="Q241" s="70"/>
      <c r="R241" s="70"/>
      <c r="S241" s="70"/>
      <c r="T241" s="70"/>
    </row>
    <row r="242" spans="1:20" x14ac:dyDescent="0.3">
      <c r="O242" s="70"/>
      <c r="P242" s="70"/>
      <c r="Q242" s="70"/>
      <c r="R242" s="70"/>
      <c r="S242" s="70"/>
      <c r="T242" s="70"/>
    </row>
    <row r="243" spans="1:20" x14ac:dyDescent="0.3">
      <c r="O243" s="70"/>
      <c r="P243" s="70"/>
      <c r="Q243" s="70"/>
      <c r="R243" s="70"/>
      <c r="S243" s="70"/>
      <c r="T243" s="70"/>
    </row>
    <row r="245" spans="1:20" x14ac:dyDescent="0.3">
      <c r="A245" s="16" t="s">
        <v>96</v>
      </c>
    </row>
    <row r="246" spans="1:20" x14ac:dyDescent="0.3">
      <c r="L246" s="17"/>
    </row>
    <row r="247" spans="1:20" x14ac:dyDescent="0.3">
      <c r="A247" s="441" t="s">
        <v>93</v>
      </c>
      <c r="B247" s="460"/>
      <c r="C247" s="460"/>
      <c r="D247" s="460"/>
      <c r="E247" s="460"/>
      <c r="F247" s="460"/>
      <c r="G247" s="460"/>
      <c r="H247" s="460"/>
      <c r="I247" s="460"/>
      <c r="J247" s="460"/>
      <c r="K247" s="460"/>
      <c r="L247" s="460"/>
      <c r="M247" s="460"/>
      <c r="N247" s="460"/>
      <c r="O247" s="460"/>
      <c r="P247" s="460"/>
      <c r="Q247" s="460"/>
      <c r="R247" s="460"/>
      <c r="S247" s="460"/>
      <c r="T247" s="447"/>
    </row>
    <row r="248" spans="1:20" x14ac:dyDescent="0.3">
      <c r="A248" s="444" t="s">
        <v>4</v>
      </c>
      <c r="B248" s="461"/>
      <c r="C248" s="461"/>
      <c r="D248" s="461"/>
      <c r="E248" s="461"/>
      <c r="F248" s="461"/>
      <c r="G248" s="461"/>
      <c r="H248" s="461"/>
      <c r="I248" s="461"/>
      <c r="J248" s="461"/>
      <c r="K248" s="461"/>
      <c r="L248" s="461"/>
      <c r="M248" s="461"/>
      <c r="N248" s="461"/>
      <c r="O248" s="461"/>
      <c r="P248" s="461"/>
      <c r="Q248" s="461"/>
      <c r="R248" s="461"/>
      <c r="S248" s="461"/>
      <c r="T248" s="445"/>
    </row>
    <row r="249" spans="1:20" ht="20.100000000000001" customHeight="1" x14ac:dyDescent="0.3">
      <c r="N249" s="18"/>
    </row>
    <row r="250" spans="1:20" ht="20.100000000000001" customHeight="1" x14ac:dyDescent="0.3">
      <c r="A250" s="19" t="s">
        <v>5</v>
      </c>
      <c r="B250" s="19"/>
      <c r="C250" s="19" t="s">
        <v>87</v>
      </c>
      <c r="D250" s="19"/>
      <c r="L250" s="20"/>
      <c r="N250" s="20"/>
      <c r="Q250" s="16" t="s">
        <v>42</v>
      </c>
      <c r="S250" s="16" t="str">
        <f>S208</f>
        <v>: 2023</v>
      </c>
    </row>
    <row r="251" spans="1:20" ht="20.100000000000001" customHeight="1" x14ac:dyDescent="0.3">
      <c r="A251" s="16" t="s">
        <v>9</v>
      </c>
      <c r="C251" s="16" t="str">
        <f>C209</f>
        <v>: SINDANG KELINGI</v>
      </c>
      <c r="Q251" s="16" t="s">
        <v>43</v>
      </c>
      <c r="S251" s="16" t="s">
        <v>45</v>
      </c>
    </row>
    <row r="252" spans="1:20" ht="20.100000000000001" customHeight="1" x14ac:dyDescent="0.3">
      <c r="A252" s="16" t="s">
        <v>6</v>
      </c>
      <c r="C252" s="16" t="s">
        <v>99</v>
      </c>
      <c r="Q252" s="16" t="s">
        <v>44</v>
      </c>
      <c r="S252" s="16" t="str">
        <f>S210</f>
        <v>: IV ( Empat )</v>
      </c>
    </row>
    <row r="253" spans="1:20" x14ac:dyDescent="0.3">
      <c r="A253" s="16" t="s">
        <v>7</v>
      </c>
      <c r="C253" s="16" t="s">
        <v>41</v>
      </c>
    </row>
    <row r="255" spans="1:20" x14ac:dyDescent="0.3">
      <c r="A255" s="424" t="s">
        <v>8</v>
      </c>
      <c r="B255" s="424" t="s">
        <v>91</v>
      </c>
      <c r="C255" s="22" t="s">
        <v>10</v>
      </c>
      <c r="D255" s="433" t="s">
        <v>15</v>
      </c>
      <c r="E255" s="422"/>
      <c r="F255" s="422"/>
      <c r="G255" s="422"/>
      <c r="H255" s="422"/>
      <c r="I255" s="422"/>
      <c r="J255" s="422"/>
      <c r="K255" s="423"/>
      <c r="L255" s="431" t="s">
        <v>28</v>
      </c>
      <c r="M255" s="432"/>
      <c r="N255" s="431" t="s">
        <v>28</v>
      </c>
      <c r="O255" s="432"/>
      <c r="P255" s="23"/>
      <c r="Q255" s="387"/>
      <c r="R255" s="421" t="s">
        <v>35</v>
      </c>
      <c r="S255" s="427"/>
      <c r="T255" s="424" t="s">
        <v>39</v>
      </c>
    </row>
    <row r="256" spans="1:20" x14ac:dyDescent="0.3">
      <c r="A256" s="425"/>
      <c r="B256" s="425"/>
      <c r="C256" s="24" t="s">
        <v>11</v>
      </c>
      <c r="D256" s="421" t="s">
        <v>16</v>
      </c>
      <c r="E256" s="422"/>
      <c r="F256" s="422"/>
      <c r="G256" s="423"/>
      <c r="H256" s="433" t="s">
        <v>23</v>
      </c>
      <c r="I256" s="422"/>
      <c r="J256" s="422"/>
      <c r="K256" s="423"/>
      <c r="L256" s="434" t="s">
        <v>29</v>
      </c>
      <c r="M256" s="435"/>
      <c r="N256" s="434" t="s">
        <v>29</v>
      </c>
      <c r="O256" s="435"/>
      <c r="P256" s="25"/>
      <c r="Q256" s="26" t="s">
        <v>416</v>
      </c>
      <c r="R256" s="429" t="s">
        <v>36</v>
      </c>
      <c r="S256" s="430"/>
      <c r="T256" s="425"/>
    </row>
    <row r="257" spans="1:20" x14ac:dyDescent="0.3">
      <c r="A257" s="425"/>
      <c r="B257" s="425"/>
      <c r="C257" s="26" t="s">
        <v>12</v>
      </c>
      <c r="D257" s="23"/>
      <c r="E257" s="27"/>
      <c r="F257" s="23"/>
      <c r="G257" s="23"/>
      <c r="H257" s="23"/>
      <c r="I257" s="23"/>
      <c r="J257" s="23"/>
      <c r="K257" s="23"/>
      <c r="L257" s="421" t="s">
        <v>30</v>
      </c>
      <c r="M257" s="427"/>
      <c r="N257" s="421" t="s">
        <v>30</v>
      </c>
      <c r="O257" s="427"/>
      <c r="P257" s="24" t="s">
        <v>34</v>
      </c>
      <c r="Q257" s="24" t="s">
        <v>417</v>
      </c>
      <c r="R257" s="22"/>
      <c r="S257" s="22"/>
      <c r="T257" s="425"/>
    </row>
    <row r="258" spans="1:20" x14ac:dyDescent="0.3">
      <c r="A258" s="425"/>
      <c r="B258" s="425"/>
      <c r="C258" s="26" t="s">
        <v>13</v>
      </c>
      <c r="D258" s="24" t="s">
        <v>17</v>
      </c>
      <c r="E258" s="28" t="s">
        <v>17</v>
      </c>
      <c r="F258" s="24" t="s">
        <v>20</v>
      </c>
      <c r="G258" s="24" t="s">
        <v>22</v>
      </c>
      <c r="H258" s="24" t="s">
        <v>24</v>
      </c>
      <c r="I258" s="24" t="s">
        <v>25</v>
      </c>
      <c r="J258" s="24" t="s">
        <v>26</v>
      </c>
      <c r="K258" s="24" t="s">
        <v>22</v>
      </c>
      <c r="L258" s="429" t="s">
        <v>14</v>
      </c>
      <c r="M258" s="430"/>
      <c r="N258" s="429" t="s">
        <v>33</v>
      </c>
      <c r="O258" s="430"/>
      <c r="P258" s="24" t="s">
        <v>28</v>
      </c>
      <c r="Q258" s="24" t="s">
        <v>418</v>
      </c>
      <c r="R258" s="24" t="s">
        <v>37</v>
      </c>
      <c r="S258" s="24" t="s">
        <v>38</v>
      </c>
      <c r="T258" s="425"/>
    </row>
    <row r="259" spans="1:20" x14ac:dyDescent="0.3">
      <c r="A259" s="425"/>
      <c r="B259" s="425"/>
      <c r="C259" s="26" t="s">
        <v>14</v>
      </c>
      <c r="D259" s="24" t="s">
        <v>18</v>
      </c>
      <c r="E259" s="28" t="s">
        <v>19</v>
      </c>
      <c r="F259" s="24" t="s">
        <v>21</v>
      </c>
      <c r="G259" s="24"/>
      <c r="H259" s="24"/>
      <c r="I259" s="24"/>
      <c r="J259" s="24" t="s">
        <v>27</v>
      </c>
      <c r="K259" s="24"/>
      <c r="L259" s="22" t="s">
        <v>22</v>
      </c>
      <c r="M259" s="22" t="s">
        <v>31</v>
      </c>
      <c r="N259" s="22" t="s">
        <v>22</v>
      </c>
      <c r="O259" s="22" t="s">
        <v>31</v>
      </c>
      <c r="P259" s="25"/>
      <c r="Q259" s="25"/>
      <c r="R259" s="25"/>
      <c r="S259" s="25"/>
      <c r="T259" s="425"/>
    </row>
    <row r="260" spans="1:20" x14ac:dyDescent="0.3">
      <c r="A260" s="426"/>
      <c r="B260" s="426"/>
      <c r="C260" s="29"/>
      <c r="D260" s="30"/>
      <c r="E260" s="31"/>
      <c r="F260" s="30"/>
      <c r="G260" s="30"/>
      <c r="H260" s="30"/>
      <c r="I260" s="30"/>
      <c r="J260" s="30"/>
      <c r="K260" s="30"/>
      <c r="L260" s="32" t="s">
        <v>29</v>
      </c>
      <c r="M260" s="33" t="s">
        <v>32</v>
      </c>
      <c r="N260" s="32" t="s">
        <v>29</v>
      </c>
      <c r="O260" s="33" t="s">
        <v>32</v>
      </c>
      <c r="P260" s="30"/>
      <c r="Q260" s="30"/>
      <c r="R260" s="30"/>
      <c r="S260" s="30"/>
      <c r="T260" s="426"/>
    </row>
    <row r="261" spans="1:20" x14ac:dyDescent="0.3">
      <c r="A261" s="8">
        <v>1</v>
      </c>
      <c r="B261" s="8">
        <v>2</v>
      </c>
      <c r="C261" s="8">
        <v>3</v>
      </c>
      <c r="D261" s="8">
        <v>4</v>
      </c>
      <c r="E261" s="8">
        <v>5</v>
      </c>
      <c r="F261" s="8">
        <v>6</v>
      </c>
      <c r="G261" s="8" t="s">
        <v>0</v>
      </c>
      <c r="H261" s="8">
        <v>8</v>
      </c>
      <c r="I261" s="8">
        <v>9</v>
      </c>
      <c r="J261" s="8">
        <v>10</v>
      </c>
      <c r="K261" s="8" t="s">
        <v>1</v>
      </c>
      <c r="L261" s="8">
        <v>12</v>
      </c>
      <c r="M261" s="8">
        <v>13</v>
      </c>
      <c r="N261" s="8">
        <v>14</v>
      </c>
      <c r="O261" s="8">
        <v>15</v>
      </c>
      <c r="P261" s="8">
        <v>16</v>
      </c>
      <c r="Q261" s="8"/>
      <c r="R261" s="8">
        <v>17</v>
      </c>
      <c r="S261" s="8">
        <v>18</v>
      </c>
      <c r="T261" s="8">
        <v>19</v>
      </c>
    </row>
    <row r="262" spans="1:20" ht="20.100000000000001" customHeight="1" x14ac:dyDescent="0.3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7"/>
      <c r="P262" s="6"/>
      <c r="Q262" s="6"/>
      <c r="R262" s="6"/>
      <c r="S262" s="6"/>
      <c r="T262" s="6"/>
    </row>
    <row r="263" spans="1:20" x14ac:dyDescent="0.3">
      <c r="A263" s="8">
        <v>1</v>
      </c>
      <c r="B263" s="67" t="s">
        <v>211</v>
      </c>
      <c r="C263" s="3">
        <v>0</v>
      </c>
      <c r="D263" s="3">
        <v>0</v>
      </c>
      <c r="E263" s="3">
        <v>0</v>
      </c>
      <c r="F263" s="3">
        <v>0</v>
      </c>
      <c r="G263" s="3">
        <f>C263+E263-F263</f>
        <v>0</v>
      </c>
      <c r="H263" s="3">
        <v>0</v>
      </c>
      <c r="I263" s="3">
        <v>0</v>
      </c>
      <c r="J263" s="3">
        <v>0</v>
      </c>
      <c r="K263" s="3">
        <f>H263+I263+J263</f>
        <v>0</v>
      </c>
      <c r="L263" s="3">
        <v>0</v>
      </c>
      <c r="M263" s="7">
        <v>0</v>
      </c>
      <c r="N263" s="3">
        <v>0</v>
      </c>
      <c r="O263" s="3">
        <f>M263</f>
        <v>0</v>
      </c>
      <c r="P263" s="3">
        <v>0</v>
      </c>
      <c r="Q263" s="3"/>
      <c r="R263" s="3">
        <v>0</v>
      </c>
      <c r="S263" s="6"/>
      <c r="T263" s="6"/>
    </row>
    <row r="264" spans="1:20" x14ac:dyDescent="0.3">
      <c r="A264" s="8">
        <v>2</v>
      </c>
      <c r="B264" s="67" t="s">
        <v>212</v>
      </c>
      <c r="C264" s="3">
        <v>0</v>
      </c>
      <c r="D264" s="3">
        <v>0</v>
      </c>
      <c r="E264" s="3">
        <v>0</v>
      </c>
      <c r="F264" s="3">
        <v>0</v>
      </c>
      <c r="G264" s="3">
        <f t="shared" ref="G264:G272" si="26">C264+E264-F264</f>
        <v>0</v>
      </c>
      <c r="H264" s="3">
        <v>0</v>
      </c>
      <c r="I264" s="3">
        <v>0</v>
      </c>
      <c r="J264" s="3">
        <v>0</v>
      </c>
      <c r="K264" s="3">
        <f t="shared" ref="K264:K272" si="27">H264+I264+J264</f>
        <v>0</v>
      </c>
      <c r="L264" s="3">
        <v>0</v>
      </c>
      <c r="M264" s="7">
        <v>0</v>
      </c>
      <c r="N264" s="3">
        <v>0</v>
      </c>
      <c r="O264" s="3">
        <f>M264</f>
        <v>0</v>
      </c>
      <c r="P264" s="3">
        <v>0</v>
      </c>
      <c r="Q264" s="3"/>
      <c r="R264" s="3">
        <v>0</v>
      </c>
      <c r="S264" s="6"/>
      <c r="T264" s="6"/>
    </row>
    <row r="265" spans="1:20" x14ac:dyDescent="0.3">
      <c r="A265" s="8">
        <v>3</v>
      </c>
      <c r="B265" s="67" t="s">
        <v>213</v>
      </c>
      <c r="C265" s="3">
        <v>10</v>
      </c>
      <c r="D265" s="3">
        <v>0</v>
      </c>
      <c r="E265" s="3">
        <v>0</v>
      </c>
      <c r="F265" s="3">
        <v>0</v>
      </c>
      <c r="G265" s="3">
        <f t="shared" si="26"/>
        <v>10</v>
      </c>
      <c r="H265" s="3">
        <v>0</v>
      </c>
      <c r="I265" s="3">
        <v>10</v>
      </c>
      <c r="J265" s="3">
        <v>0</v>
      </c>
      <c r="K265" s="3">
        <f t="shared" si="27"/>
        <v>10</v>
      </c>
      <c r="L265" s="58">
        <v>4000</v>
      </c>
      <c r="M265" s="3">
        <v>400</v>
      </c>
      <c r="N265" s="140">
        <f>I265*O265</f>
        <v>4000</v>
      </c>
      <c r="O265" s="3">
        <v>400</v>
      </c>
      <c r="P265" s="8" t="s">
        <v>285</v>
      </c>
      <c r="Q265" s="8">
        <v>25000</v>
      </c>
      <c r="R265" s="58">
        <v>25</v>
      </c>
      <c r="S265" s="6"/>
      <c r="T265" s="6"/>
    </row>
    <row r="266" spans="1:20" x14ac:dyDescent="0.3">
      <c r="A266" s="8">
        <v>4</v>
      </c>
      <c r="B266" s="138" t="s">
        <v>214</v>
      </c>
      <c r="C266" s="3">
        <v>0</v>
      </c>
      <c r="D266" s="3">
        <v>0</v>
      </c>
      <c r="E266" s="3">
        <v>0</v>
      </c>
      <c r="F266" s="3">
        <v>0</v>
      </c>
      <c r="G266" s="3">
        <f t="shared" si="26"/>
        <v>0</v>
      </c>
      <c r="H266" s="3">
        <v>0</v>
      </c>
      <c r="I266" s="3">
        <v>0</v>
      </c>
      <c r="J266" s="3">
        <v>0</v>
      </c>
      <c r="K266" s="3">
        <f t="shared" si="27"/>
        <v>0</v>
      </c>
      <c r="L266" s="58"/>
      <c r="M266" s="3">
        <v>0</v>
      </c>
      <c r="N266" s="140">
        <f t="shared" ref="N266:N272" si="28">I266*O266</f>
        <v>0</v>
      </c>
      <c r="O266" s="3"/>
      <c r="P266" s="3">
        <v>0</v>
      </c>
      <c r="Q266" s="3"/>
      <c r="R266" s="3">
        <v>0</v>
      </c>
      <c r="S266" s="6"/>
      <c r="T266" s="6"/>
    </row>
    <row r="267" spans="1:20" x14ac:dyDescent="0.3">
      <c r="A267" s="8">
        <v>5</v>
      </c>
      <c r="B267" s="67" t="s">
        <v>89</v>
      </c>
      <c r="C267" s="3">
        <v>1</v>
      </c>
      <c r="D267" s="3">
        <v>0</v>
      </c>
      <c r="E267" s="3">
        <v>0</v>
      </c>
      <c r="F267" s="3">
        <v>0</v>
      </c>
      <c r="G267" s="3">
        <f t="shared" si="26"/>
        <v>1</v>
      </c>
      <c r="H267" s="3">
        <v>0</v>
      </c>
      <c r="I267" s="3">
        <v>1</v>
      </c>
      <c r="J267" s="3">
        <v>0</v>
      </c>
      <c r="K267" s="3">
        <f t="shared" si="27"/>
        <v>1</v>
      </c>
      <c r="L267" s="58">
        <v>400</v>
      </c>
      <c r="M267" s="3">
        <v>400</v>
      </c>
      <c r="N267" s="140">
        <f t="shared" si="28"/>
        <v>400</v>
      </c>
      <c r="O267" s="3">
        <v>400</v>
      </c>
      <c r="P267" s="8" t="s">
        <v>285</v>
      </c>
      <c r="Q267" s="8">
        <v>25000</v>
      </c>
      <c r="R267" s="58">
        <v>4</v>
      </c>
      <c r="S267" s="6"/>
      <c r="T267" s="6"/>
    </row>
    <row r="268" spans="1:20" x14ac:dyDescent="0.3">
      <c r="A268" s="8">
        <v>6</v>
      </c>
      <c r="B268" s="67" t="s">
        <v>215</v>
      </c>
      <c r="C268" s="3">
        <v>3</v>
      </c>
      <c r="D268" s="3">
        <v>0</v>
      </c>
      <c r="E268" s="3">
        <v>0</v>
      </c>
      <c r="F268" s="3">
        <v>0</v>
      </c>
      <c r="G268" s="3">
        <f t="shared" si="26"/>
        <v>3</v>
      </c>
      <c r="H268" s="3">
        <v>0</v>
      </c>
      <c r="I268" s="3">
        <v>3</v>
      </c>
      <c r="J268" s="3">
        <v>0</v>
      </c>
      <c r="K268" s="3">
        <f t="shared" si="27"/>
        <v>3</v>
      </c>
      <c r="L268" s="58">
        <v>1200</v>
      </c>
      <c r="M268" s="3">
        <v>400</v>
      </c>
      <c r="N268" s="140">
        <f t="shared" si="28"/>
        <v>1200</v>
      </c>
      <c r="O268" s="3">
        <v>400</v>
      </c>
      <c r="P268" s="8" t="s">
        <v>285</v>
      </c>
      <c r="Q268" s="8">
        <v>25000</v>
      </c>
      <c r="R268" s="58">
        <v>6</v>
      </c>
      <c r="S268" s="6"/>
      <c r="T268" s="6"/>
    </row>
    <row r="269" spans="1:20" x14ac:dyDescent="0.3">
      <c r="A269" s="8">
        <v>7</v>
      </c>
      <c r="B269" s="67" t="s">
        <v>217</v>
      </c>
      <c r="C269" s="3">
        <v>0</v>
      </c>
      <c r="D269" s="3">
        <v>0</v>
      </c>
      <c r="E269" s="3">
        <v>0</v>
      </c>
      <c r="F269" s="3">
        <v>0</v>
      </c>
      <c r="G269" s="3">
        <f t="shared" si="26"/>
        <v>0</v>
      </c>
      <c r="H269" s="3">
        <v>0</v>
      </c>
      <c r="I269" s="3">
        <v>0</v>
      </c>
      <c r="J269" s="3">
        <v>0</v>
      </c>
      <c r="K269" s="3">
        <f t="shared" si="27"/>
        <v>0</v>
      </c>
      <c r="L269" s="58"/>
      <c r="M269" s="3">
        <v>0</v>
      </c>
      <c r="N269" s="140">
        <f t="shared" si="28"/>
        <v>0</v>
      </c>
      <c r="O269" s="3"/>
      <c r="P269" s="3">
        <v>0</v>
      </c>
      <c r="Q269" s="3"/>
      <c r="R269" s="3">
        <v>0</v>
      </c>
      <c r="S269" s="6"/>
      <c r="T269" s="6"/>
    </row>
    <row r="270" spans="1:20" x14ac:dyDescent="0.3">
      <c r="A270" s="8">
        <v>8</v>
      </c>
      <c r="B270" s="67" t="s">
        <v>218</v>
      </c>
      <c r="C270" s="3">
        <v>3</v>
      </c>
      <c r="D270" s="3">
        <v>0</v>
      </c>
      <c r="E270" s="3">
        <v>0</v>
      </c>
      <c r="F270" s="3">
        <v>0</v>
      </c>
      <c r="G270" s="3">
        <f t="shared" si="26"/>
        <v>3</v>
      </c>
      <c r="H270" s="3">
        <v>0</v>
      </c>
      <c r="I270" s="3">
        <v>3</v>
      </c>
      <c r="J270" s="3">
        <v>0</v>
      </c>
      <c r="K270" s="3">
        <f t="shared" si="27"/>
        <v>3</v>
      </c>
      <c r="L270" s="58">
        <v>1200</v>
      </c>
      <c r="M270" s="3">
        <v>400</v>
      </c>
      <c r="N270" s="140">
        <f t="shared" si="28"/>
        <v>1200</v>
      </c>
      <c r="O270" s="3">
        <v>400</v>
      </c>
      <c r="P270" s="8" t="s">
        <v>285</v>
      </c>
      <c r="Q270" s="8">
        <v>25000</v>
      </c>
      <c r="R270" s="58">
        <v>8</v>
      </c>
      <c r="S270" s="6"/>
      <c r="T270" s="6"/>
    </row>
    <row r="271" spans="1:20" x14ac:dyDescent="0.3">
      <c r="A271" s="8">
        <v>9</v>
      </c>
      <c r="B271" s="67" t="s">
        <v>219</v>
      </c>
      <c r="C271" s="3">
        <v>2</v>
      </c>
      <c r="D271" s="3">
        <v>0</v>
      </c>
      <c r="E271" s="3">
        <v>0</v>
      </c>
      <c r="F271" s="3">
        <v>0</v>
      </c>
      <c r="G271" s="3">
        <f t="shared" si="26"/>
        <v>2</v>
      </c>
      <c r="H271" s="3">
        <v>0</v>
      </c>
      <c r="I271" s="3">
        <v>2</v>
      </c>
      <c r="J271" s="3">
        <v>0</v>
      </c>
      <c r="K271" s="3">
        <f>H271+I271+J271</f>
        <v>2</v>
      </c>
      <c r="L271" s="58">
        <v>800</v>
      </c>
      <c r="M271" s="3">
        <v>400</v>
      </c>
      <c r="N271" s="140">
        <f t="shared" si="28"/>
        <v>800</v>
      </c>
      <c r="O271" s="3">
        <v>400</v>
      </c>
      <c r="P271" s="8" t="s">
        <v>285</v>
      </c>
      <c r="Q271" s="8">
        <v>25000</v>
      </c>
      <c r="R271" s="58">
        <v>3</v>
      </c>
      <c r="S271" s="6"/>
      <c r="T271" s="6"/>
    </row>
    <row r="272" spans="1:20" x14ac:dyDescent="0.3">
      <c r="A272" s="8">
        <v>10</v>
      </c>
      <c r="B272" s="67" t="s">
        <v>220</v>
      </c>
      <c r="C272" s="3">
        <v>2</v>
      </c>
      <c r="D272" s="3">
        <v>0</v>
      </c>
      <c r="E272" s="3">
        <v>0</v>
      </c>
      <c r="F272" s="3">
        <v>0</v>
      </c>
      <c r="G272" s="3">
        <f t="shared" si="26"/>
        <v>2</v>
      </c>
      <c r="H272" s="3">
        <v>0</v>
      </c>
      <c r="I272" s="3">
        <v>2</v>
      </c>
      <c r="J272" s="64">
        <v>0</v>
      </c>
      <c r="K272" s="3">
        <f t="shared" si="27"/>
        <v>2</v>
      </c>
      <c r="L272" s="58">
        <v>800</v>
      </c>
      <c r="M272" s="3">
        <v>400</v>
      </c>
      <c r="N272" s="140">
        <f t="shared" si="28"/>
        <v>800</v>
      </c>
      <c r="O272" s="3">
        <v>400</v>
      </c>
      <c r="P272" s="8" t="s">
        <v>285</v>
      </c>
      <c r="Q272" s="8">
        <v>25000</v>
      </c>
      <c r="R272" s="58">
        <v>6</v>
      </c>
      <c r="S272" s="6"/>
      <c r="T272" s="6"/>
    </row>
    <row r="273" spans="1:20" x14ac:dyDescent="0.3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127"/>
      <c r="O273" s="6"/>
      <c r="P273" s="8"/>
      <c r="Q273" s="8"/>
      <c r="R273" s="6"/>
      <c r="S273" s="6"/>
      <c r="T273" s="6"/>
    </row>
    <row r="274" spans="1:20" x14ac:dyDescent="0.3">
      <c r="A274" s="6"/>
      <c r="B274" s="41" t="s">
        <v>3</v>
      </c>
      <c r="C274" s="7">
        <f t="shared" ref="C274:K274" si="29">SUM(C263:C273)</f>
        <v>21</v>
      </c>
      <c r="D274" s="7">
        <f t="shared" si="29"/>
        <v>0</v>
      </c>
      <c r="E274" s="7">
        <f t="shared" si="29"/>
        <v>0</v>
      </c>
      <c r="F274" s="7">
        <f t="shared" si="29"/>
        <v>0</v>
      </c>
      <c r="G274" s="7">
        <f t="shared" si="29"/>
        <v>21</v>
      </c>
      <c r="H274" s="7">
        <f t="shared" si="29"/>
        <v>0</v>
      </c>
      <c r="I274" s="7">
        <f t="shared" si="29"/>
        <v>21</v>
      </c>
      <c r="J274" s="76">
        <f t="shared" si="29"/>
        <v>0</v>
      </c>
      <c r="K274" s="7">
        <f t="shared" si="29"/>
        <v>21</v>
      </c>
      <c r="L274" s="7">
        <f>SUM(L265:L273)</f>
        <v>8400</v>
      </c>
      <c r="M274" s="63">
        <f>SUM(M263:M272)/6</f>
        <v>400</v>
      </c>
      <c r="N274" s="7">
        <f>SUM(N265:N273)</f>
        <v>8400</v>
      </c>
      <c r="O274" s="63">
        <f>SUM(O265:O273)/6</f>
        <v>400</v>
      </c>
      <c r="P274" s="8" t="s">
        <v>285</v>
      </c>
      <c r="Q274" s="8">
        <v>25000</v>
      </c>
      <c r="R274" s="40">
        <f>SUM(R265:R273)</f>
        <v>52</v>
      </c>
      <c r="S274" s="63"/>
      <c r="T274" s="6"/>
    </row>
    <row r="276" spans="1:20" x14ac:dyDescent="0.3">
      <c r="A276" s="16" t="s">
        <v>46</v>
      </c>
      <c r="O276" s="419" t="str">
        <f>O234</f>
        <v>Sindang Kelingi, 31 Desember 2023</v>
      </c>
      <c r="P276" s="419"/>
      <c r="Q276" s="419"/>
      <c r="R276" s="419"/>
      <c r="S276" s="419"/>
      <c r="T276" s="419"/>
    </row>
    <row r="277" spans="1:20" x14ac:dyDescent="0.3">
      <c r="O277" s="419" t="s">
        <v>2</v>
      </c>
      <c r="P277" s="419"/>
      <c r="Q277" s="419"/>
      <c r="R277" s="419"/>
      <c r="S277" s="419"/>
      <c r="T277" s="419"/>
    </row>
    <row r="280" spans="1:20" x14ac:dyDescent="0.3">
      <c r="O280" s="428" t="str">
        <f>O238</f>
        <v>BENI HIDAYAT</v>
      </c>
      <c r="P280" s="428"/>
      <c r="Q280" s="428"/>
      <c r="R280" s="428"/>
      <c r="S280" s="428"/>
      <c r="T280" s="428"/>
    </row>
    <row r="281" spans="1:20" x14ac:dyDescent="0.3">
      <c r="O281" s="419" t="str">
        <f>O239</f>
        <v>-</v>
      </c>
      <c r="P281" s="419"/>
      <c r="Q281" s="419"/>
      <c r="R281" s="419"/>
      <c r="S281" s="419"/>
      <c r="T281" s="419"/>
    </row>
    <row r="282" spans="1:20" x14ac:dyDescent="0.3">
      <c r="A282" s="16" t="s">
        <v>96</v>
      </c>
      <c r="O282" s="419"/>
      <c r="P282" s="419"/>
      <c r="Q282" s="419"/>
      <c r="R282" s="419"/>
      <c r="S282" s="419"/>
      <c r="T282" s="419"/>
    </row>
    <row r="283" spans="1:20" x14ac:dyDescent="0.3">
      <c r="L283" s="17"/>
    </row>
    <row r="284" spans="1:20" x14ac:dyDescent="0.3">
      <c r="A284" s="441" t="s">
        <v>93</v>
      </c>
      <c r="B284" s="460"/>
      <c r="C284" s="460"/>
      <c r="D284" s="460"/>
      <c r="E284" s="460"/>
      <c r="F284" s="460"/>
      <c r="G284" s="460"/>
      <c r="H284" s="460"/>
      <c r="I284" s="460"/>
      <c r="J284" s="460"/>
      <c r="K284" s="460"/>
      <c r="L284" s="460"/>
      <c r="M284" s="460"/>
      <c r="N284" s="460"/>
      <c r="O284" s="460"/>
      <c r="P284" s="460"/>
      <c r="Q284" s="460"/>
      <c r="R284" s="460"/>
      <c r="S284" s="460"/>
      <c r="T284" s="447"/>
    </row>
    <row r="285" spans="1:20" x14ac:dyDescent="0.3">
      <c r="A285" s="444" t="s">
        <v>4</v>
      </c>
      <c r="B285" s="461"/>
      <c r="C285" s="461"/>
      <c r="D285" s="461"/>
      <c r="E285" s="461"/>
      <c r="F285" s="461"/>
      <c r="G285" s="461"/>
      <c r="H285" s="461"/>
      <c r="I285" s="461"/>
      <c r="J285" s="461"/>
      <c r="K285" s="461"/>
      <c r="L285" s="461"/>
      <c r="M285" s="461"/>
      <c r="N285" s="461"/>
      <c r="O285" s="461"/>
      <c r="P285" s="461"/>
      <c r="Q285" s="461"/>
      <c r="R285" s="461"/>
      <c r="S285" s="461"/>
      <c r="T285" s="445"/>
    </row>
    <row r="286" spans="1:20" ht="20.100000000000001" customHeight="1" x14ac:dyDescent="0.3">
      <c r="N286" s="18"/>
    </row>
    <row r="287" spans="1:20" ht="20.100000000000001" customHeight="1" x14ac:dyDescent="0.3">
      <c r="A287" s="19" t="s">
        <v>5</v>
      </c>
      <c r="B287" s="19"/>
      <c r="C287" s="19" t="s">
        <v>81</v>
      </c>
      <c r="D287" s="19"/>
      <c r="L287" s="20"/>
      <c r="N287" s="20"/>
      <c r="Q287" s="16" t="s">
        <v>42</v>
      </c>
      <c r="S287" s="16" t="str">
        <f>S250</f>
        <v>: 2023</v>
      </c>
    </row>
    <row r="288" spans="1:20" ht="20.100000000000001" customHeight="1" x14ac:dyDescent="0.3">
      <c r="A288" s="16" t="s">
        <v>9</v>
      </c>
      <c r="C288" s="16" t="str">
        <f>C251</f>
        <v>: SINDANG KELINGI</v>
      </c>
      <c r="Q288" s="16" t="s">
        <v>43</v>
      </c>
      <c r="S288" s="16" t="s">
        <v>45</v>
      </c>
    </row>
    <row r="289" spans="1:20" ht="20.100000000000001" customHeight="1" x14ac:dyDescent="0.3">
      <c r="A289" s="16" t="s">
        <v>6</v>
      </c>
      <c r="C289" s="16" t="s">
        <v>99</v>
      </c>
      <c r="Q289" s="16" t="s">
        <v>44</v>
      </c>
      <c r="S289" s="16" t="str">
        <f>S252</f>
        <v>: IV ( Empat )</v>
      </c>
    </row>
    <row r="290" spans="1:20" x14ac:dyDescent="0.3">
      <c r="A290" s="16" t="s">
        <v>7</v>
      </c>
      <c r="C290" s="16" t="s">
        <v>41</v>
      </c>
    </row>
    <row r="292" spans="1:20" x14ac:dyDescent="0.3">
      <c r="A292" s="424" t="s">
        <v>8</v>
      </c>
      <c r="B292" s="424" t="s">
        <v>91</v>
      </c>
      <c r="C292" s="22" t="s">
        <v>10</v>
      </c>
      <c r="D292" s="433" t="s">
        <v>15</v>
      </c>
      <c r="E292" s="422"/>
      <c r="F292" s="422"/>
      <c r="G292" s="422"/>
      <c r="H292" s="422"/>
      <c r="I292" s="422"/>
      <c r="J292" s="422"/>
      <c r="K292" s="423"/>
      <c r="L292" s="431" t="s">
        <v>28</v>
      </c>
      <c r="M292" s="432"/>
      <c r="N292" s="431" t="s">
        <v>28</v>
      </c>
      <c r="O292" s="432"/>
      <c r="P292" s="23"/>
      <c r="Q292" s="387"/>
      <c r="R292" s="421" t="s">
        <v>35</v>
      </c>
      <c r="S292" s="427"/>
      <c r="T292" s="424" t="s">
        <v>39</v>
      </c>
    </row>
    <row r="293" spans="1:20" x14ac:dyDescent="0.3">
      <c r="A293" s="425"/>
      <c r="B293" s="425"/>
      <c r="C293" s="24" t="s">
        <v>11</v>
      </c>
      <c r="D293" s="421" t="s">
        <v>16</v>
      </c>
      <c r="E293" s="422"/>
      <c r="F293" s="422"/>
      <c r="G293" s="423"/>
      <c r="H293" s="433" t="s">
        <v>23</v>
      </c>
      <c r="I293" s="422"/>
      <c r="J293" s="422"/>
      <c r="K293" s="423"/>
      <c r="L293" s="434" t="s">
        <v>29</v>
      </c>
      <c r="M293" s="435"/>
      <c r="N293" s="434" t="s">
        <v>29</v>
      </c>
      <c r="O293" s="435"/>
      <c r="P293" s="25"/>
      <c r="Q293" s="26" t="s">
        <v>416</v>
      </c>
      <c r="R293" s="429" t="s">
        <v>36</v>
      </c>
      <c r="S293" s="430"/>
      <c r="T293" s="425"/>
    </row>
    <row r="294" spans="1:20" x14ac:dyDescent="0.3">
      <c r="A294" s="425"/>
      <c r="B294" s="425"/>
      <c r="C294" s="26" t="s">
        <v>12</v>
      </c>
      <c r="D294" s="23"/>
      <c r="E294" s="27"/>
      <c r="F294" s="23"/>
      <c r="G294" s="23"/>
      <c r="H294" s="23"/>
      <c r="I294" s="23"/>
      <c r="J294" s="23"/>
      <c r="K294" s="23"/>
      <c r="L294" s="421" t="s">
        <v>30</v>
      </c>
      <c r="M294" s="427"/>
      <c r="N294" s="421" t="s">
        <v>30</v>
      </c>
      <c r="O294" s="427"/>
      <c r="P294" s="24" t="s">
        <v>34</v>
      </c>
      <c r="Q294" s="24" t="s">
        <v>417</v>
      </c>
      <c r="R294" s="22"/>
      <c r="S294" s="22"/>
      <c r="T294" s="425"/>
    </row>
    <row r="295" spans="1:20" x14ac:dyDescent="0.3">
      <c r="A295" s="425"/>
      <c r="B295" s="425"/>
      <c r="C295" s="26" t="s">
        <v>13</v>
      </c>
      <c r="D295" s="24" t="s">
        <v>17</v>
      </c>
      <c r="E295" s="28" t="s">
        <v>17</v>
      </c>
      <c r="F295" s="24" t="s">
        <v>20</v>
      </c>
      <c r="G295" s="24" t="s">
        <v>22</v>
      </c>
      <c r="H295" s="24" t="s">
        <v>24</v>
      </c>
      <c r="I295" s="24" t="s">
        <v>25</v>
      </c>
      <c r="J295" s="24" t="s">
        <v>26</v>
      </c>
      <c r="K295" s="24" t="s">
        <v>22</v>
      </c>
      <c r="L295" s="429" t="s">
        <v>14</v>
      </c>
      <c r="M295" s="430"/>
      <c r="N295" s="429" t="s">
        <v>33</v>
      </c>
      <c r="O295" s="430"/>
      <c r="P295" s="24" t="s">
        <v>28</v>
      </c>
      <c r="Q295" s="24" t="s">
        <v>418</v>
      </c>
      <c r="R295" s="24" t="s">
        <v>37</v>
      </c>
      <c r="S295" s="24" t="s">
        <v>38</v>
      </c>
      <c r="T295" s="425"/>
    </row>
    <row r="296" spans="1:20" x14ac:dyDescent="0.3">
      <c r="A296" s="425"/>
      <c r="B296" s="425"/>
      <c r="C296" s="26" t="s">
        <v>14</v>
      </c>
      <c r="D296" s="24" t="s">
        <v>18</v>
      </c>
      <c r="E296" s="28" t="s">
        <v>19</v>
      </c>
      <c r="F296" s="24" t="s">
        <v>21</v>
      </c>
      <c r="G296" s="24"/>
      <c r="H296" s="24"/>
      <c r="I296" s="24"/>
      <c r="J296" s="24" t="s">
        <v>27</v>
      </c>
      <c r="K296" s="24"/>
      <c r="L296" s="22" t="s">
        <v>22</v>
      </c>
      <c r="M296" s="22" t="s">
        <v>31</v>
      </c>
      <c r="N296" s="22" t="s">
        <v>22</v>
      </c>
      <c r="O296" s="22" t="s">
        <v>31</v>
      </c>
      <c r="P296" s="25"/>
      <c r="Q296" s="25"/>
      <c r="R296" s="25"/>
      <c r="S296" s="25"/>
      <c r="T296" s="425"/>
    </row>
    <row r="297" spans="1:20" x14ac:dyDescent="0.3">
      <c r="A297" s="426"/>
      <c r="B297" s="426"/>
      <c r="C297" s="29"/>
      <c r="D297" s="30"/>
      <c r="E297" s="31"/>
      <c r="F297" s="30"/>
      <c r="G297" s="30"/>
      <c r="H297" s="30"/>
      <c r="I297" s="30"/>
      <c r="J297" s="30"/>
      <c r="K297" s="30"/>
      <c r="L297" s="32" t="s">
        <v>29</v>
      </c>
      <c r="M297" s="33" t="s">
        <v>32</v>
      </c>
      <c r="N297" s="32" t="s">
        <v>29</v>
      </c>
      <c r="O297" s="33" t="s">
        <v>32</v>
      </c>
      <c r="P297" s="30"/>
      <c r="Q297" s="30"/>
      <c r="R297" s="30"/>
      <c r="S297" s="30"/>
      <c r="T297" s="426"/>
    </row>
    <row r="298" spans="1:20" x14ac:dyDescent="0.3">
      <c r="A298" s="8">
        <v>1</v>
      </c>
      <c r="B298" s="8">
        <v>2</v>
      </c>
      <c r="C298" s="8">
        <v>3</v>
      </c>
      <c r="D298" s="8">
        <v>4</v>
      </c>
      <c r="E298" s="8">
        <v>5</v>
      </c>
      <c r="F298" s="8">
        <v>6</v>
      </c>
      <c r="G298" s="8" t="s">
        <v>0</v>
      </c>
      <c r="H298" s="8">
        <v>8</v>
      </c>
      <c r="I298" s="8">
        <v>9</v>
      </c>
      <c r="J298" s="8">
        <v>10</v>
      </c>
      <c r="K298" s="8" t="s">
        <v>1</v>
      </c>
      <c r="L298" s="8">
        <v>12</v>
      </c>
      <c r="M298" s="8">
        <v>13</v>
      </c>
      <c r="N298" s="8">
        <v>14</v>
      </c>
      <c r="O298" s="8">
        <v>15</v>
      </c>
      <c r="P298" s="8">
        <v>16</v>
      </c>
      <c r="Q298" s="8"/>
      <c r="R298" s="8">
        <v>17</v>
      </c>
      <c r="S298" s="8">
        <v>18</v>
      </c>
      <c r="T298" s="8">
        <v>19</v>
      </c>
    </row>
    <row r="299" spans="1:20" ht="20.100000000000001" customHeight="1" x14ac:dyDescent="0.3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7"/>
      <c r="P299" s="6"/>
      <c r="Q299" s="6"/>
      <c r="R299" s="6"/>
      <c r="S299" s="6"/>
      <c r="T299" s="6"/>
    </row>
    <row r="300" spans="1:20" x14ac:dyDescent="0.3">
      <c r="A300" s="8">
        <v>1</v>
      </c>
      <c r="B300" s="67" t="s">
        <v>211</v>
      </c>
      <c r="C300" s="3">
        <v>0</v>
      </c>
      <c r="D300" s="3">
        <v>0</v>
      </c>
      <c r="E300" s="3">
        <v>0</v>
      </c>
      <c r="F300" s="283">
        <v>0</v>
      </c>
      <c r="G300" s="38">
        <f>C300+E300-F300</f>
        <v>0</v>
      </c>
      <c r="H300" s="3">
        <v>0</v>
      </c>
      <c r="I300" s="3">
        <v>0</v>
      </c>
      <c r="J300" s="3">
        <v>0</v>
      </c>
      <c r="K300" s="3">
        <f>G300</f>
        <v>0</v>
      </c>
      <c r="L300" s="3">
        <v>0</v>
      </c>
      <c r="M300" s="7">
        <v>0</v>
      </c>
      <c r="N300" s="3">
        <v>0</v>
      </c>
      <c r="O300" s="3">
        <f>M300</f>
        <v>0</v>
      </c>
      <c r="P300" s="8" t="s">
        <v>68</v>
      </c>
      <c r="Q300" s="8"/>
      <c r="R300" s="3">
        <v>0</v>
      </c>
      <c r="S300" s="6"/>
      <c r="T300" s="6"/>
    </row>
    <row r="301" spans="1:20" x14ac:dyDescent="0.3">
      <c r="A301" s="8">
        <v>2</v>
      </c>
      <c r="B301" s="67" t="s">
        <v>212</v>
      </c>
      <c r="C301" s="3">
        <v>0</v>
      </c>
      <c r="D301" s="3">
        <v>0</v>
      </c>
      <c r="E301" s="3">
        <v>0</v>
      </c>
      <c r="F301" s="283">
        <v>0</v>
      </c>
      <c r="G301" s="38">
        <f t="shared" ref="G301:G309" si="30">C301+E301-F301</f>
        <v>0</v>
      </c>
      <c r="H301" s="3">
        <v>0</v>
      </c>
      <c r="I301" s="3">
        <v>0</v>
      </c>
      <c r="J301" s="3">
        <v>0</v>
      </c>
      <c r="K301" s="3">
        <v>0</v>
      </c>
      <c r="L301" s="3">
        <v>0</v>
      </c>
      <c r="M301" s="3">
        <v>0</v>
      </c>
      <c r="N301" s="3">
        <v>0</v>
      </c>
      <c r="O301" s="3">
        <v>0</v>
      </c>
      <c r="P301" s="8" t="s">
        <v>68</v>
      </c>
      <c r="Q301" s="8"/>
      <c r="R301" s="3">
        <v>0</v>
      </c>
      <c r="S301" s="3">
        <v>0</v>
      </c>
      <c r="T301" s="3">
        <v>0</v>
      </c>
    </row>
    <row r="302" spans="1:20" x14ac:dyDescent="0.3">
      <c r="A302" s="8">
        <v>3</v>
      </c>
      <c r="B302" s="67" t="s">
        <v>213</v>
      </c>
      <c r="C302" s="3">
        <v>0</v>
      </c>
      <c r="D302" s="3">
        <v>0</v>
      </c>
      <c r="E302" s="3">
        <v>0</v>
      </c>
      <c r="F302" s="283">
        <v>0</v>
      </c>
      <c r="G302" s="38">
        <f t="shared" si="30"/>
        <v>0</v>
      </c>
      <c r="H302" s="3">
        <v>0</v>
      </c>
      <c r="I302" s="3">
        <v>0</v>
      </c>
      <c r="J302" s="3">
        <v>0</v>
      </c>
      <c r="K302" s="3">
        <v>0</v>
      </c>
      <c r="L302" s="3">
        <v>0</v>
      </c>
      <c r="M302" s="3">
        <v>0</v>
      </c>
      <c r="N302" s="3">
        <v>0</v>
      </c>
      <c r="O302" s="3">
        <v>0</v>
      </c>
      <c r="P302" s="8" t="s">
        <v>68</v>
      </c>
      <c r="Q302" s="8"/>
      <c r="R302" s="3">
        <v>0</v>
      </c>
      <c r="S302" s="3">
        <v>0</v>
      </c>
      <c r="T302" s="3">
        <v>0</v>
      </c>
    </row>
    <row r="303" spans="1:20" s="256" customFormat="1" x14ac:dyDescent="0.3">
      <c r="A303" s="8">
        <v>4</v>
      </c>
      <c r="B303" s="316" t="s">
        <v>214</v>
      </c>
      <c r="C303" s="308">
        <v>2.4500000000000002</v>
      </c>
      <c r="D303" s="122">
        <v>0</v>
      </c>
      <c r="E303" s="308">
        <v>0</v>
      </c>
      <c r="F303" s="318">
        <v>0</v>
      </c>
      <c r="G303" s="308">
        <f t="shared" si="30"/>
        <v>2.4500000000000002</v>
      </c>
      <c r="H303" s="308">
        <v>2.4500000000000002</v>
      </c>
      <c r="I303" s="122">
        <v>0</v>
      </c>
      <c r="J303" s="122">
        <v>0</v>
      </c>
      <c r="K303" s="308">
        <f>H303+I303+J303</f>
        <v>2.4500000000000002</v>
      </c>
      <c r="L303" s="122">
        <v>0</v>
      </c>
      <c r="M303" s="122">
        <v>0</v>
      </c>
      <c r="N303" s="122">
        <v>0</v>
      </c>
      <c r="O303" s="122">
        <v>0</v>
      </c>
      <c r="P303" s="119" t="s">
        <v>68</v>
      </c>
      <c r="Q303" s="119"/>
      <c r="R303" s="122">
        <v>24</v>
      </c>
      <c r="S303" s="122">
        <v>0</v>
      </c>
      <c r="T303" s="122">
        <v>0</v>
      </c>
    </row>
    <row r="304" spans="1:20" x14ac:dyDescent="0.3">
      <c r="A304" s="8">
        <v>5</v>
      </c>
      <c r="B304" s="67" t="s">
        <v>89</v>
      </c>
      <c r="C304" s="3">
        <v>0</v>
      </c>
      <c r="D304" s="3">
        <v>0</v>
      </c>
      <c r="E304" s="3">
        <v>0</v>
      </c>
      <c r="F304" s="283">
        <v>0</v>
      </c>
      <c r="G304" s="38">
        <f t="shared" si="30"/>
        <v>0</v>
      </c>
      <c r="H304" s="3">
        <v>0</v>
      </c>
      <c r="I304" s="3">
        <v>0</v>
      </c>
      <c r="J304" s="3">
        <v>0</v>
      </c>
      <c r="K304" s="3">
        <v>0</v>
      </c>
      <c r="L304" s="3">
        <v>0</v>
      </c>
      <c r="M304" s="3">
        <v>0</v>
      </c>
      <c r="N304" s="3">
        <v>0</v>
      </c>
      <c r="O304" s="3">
        <v>0</v>
      </c>
      <c r="P304" s="8" t="s">
        <v>68</v>
      </c>
      <c r="Q304" s="8"/>
      <c r="R304" s="3">
        <v>0</v>
      </c>
      <c r="S304" s="3">
        <v>0</v>
      </c>
      <c r="T304" s="3">
        <v>0</v>
      </c>
    </row>
    <row r="305" spans="1:20" x14ac:dyDescent="0.3">
      <c r="A305" s="8">
        <v>6</v>
      </c>
      <c r="B305" s="67" t="s">
        <v>215</v>
      </c>
      <c r="C305" s="3">
        <v>0</v>
      </c>
      <c r="D305" s="3">
        <v>0</v>
      </c>
      <c r="E305" s="3">
        <v>0</v>
      </c>
      <c r="F305" s="283">
        <v>0</v>
      </c>
      <c r="G305" s="38">
        <f t="shared" si="30"/>
        <v>0</v>
      </c>
      <c r="H305" s="3">
        <v>0</v>
      </c>
      <c r="I305" s="3">
        <v>0</v>
      </c>
      <c r="J305" s="3">
        <v>0</v>
      </c>
      <c r="K305" s="3">
        <v>0</v>
      </c>
      <c r="L305" s="3">
        <v>0</v>
      </c>
      <c r="M305" s="3">
        <v>0</v>
      </c>
      <c r="N305" s="3">
        <v>0</v>
      </c>
      <c r="O305" s="3">
        <v>0</v>
      </c>
      <c r="P305" s="8" t="s">
        <v>68</v>
      </c>
      <c r="Q305" s="8"/>
      <c r="R305" s="3">
        <v>0</v>
      </c>
      <c r="S305" s="3">
        <v>0</v>
      </c>
      <c r="T305" s="3">
        <v>0</v>
      </c>
    </row>
    <row r="306" spans="1:20" x14ac:dyDescent="0.3">
      <c r="A306" s="8">
        <v>7</v>
      </c>
      <c r="B306" s="67" t="s">
        <v>217</v>
      </c>
      <c r="C306" s="3">
        <v>0</v>
      </c>
      <c r="D306" s="3">
        <v>0</v>
      </c>
      <c r="E306" s="3">
        <v>0</v>
      </c>
      <c r="F306" s="283">
        <v>0</v>
      </c>
      <c r="G306" s="38">
        <f t="shared" si="30"/>
        <v>0</v>
      </c>
      <c r="H306" s="3">
        <v>0</v>
      </c>
      <c r="I306" s="3">
        <v>0</v>
      </c>
      <c r="J306" s="3">
        <v>0</v>
      </c>
      <c r="K306" s="3">
        <v>0</v>
      </c>
      <c r="L306" s="3">
        <v>0</v>
      </c>
      <c r="M306" s="3">
        <v>0</v>
      </c>
      <c r="N306" s="3">
        <v>0</v>
      </c>
      <c r="O306" s="3">
        <v>0</v>
      </c>
      <c r="P306" s="8" t="s">
        <v>68</v>
      </c>
      <c r="Q306" s="8"/>
      <c r="R306" s="3">
        <v>0</v>
      </c>
      <c r="S306" s="3">
        <v>0</v>
      </c>
      <c r="T306" s="3">
        <v>0</v>
      </c>
    </row>
    <row r="307" spans="1:20" x14ac:dyDescent="0.3">
      <c r="A307" s="8">
        <v>8</v>
      </c>
      <c r="B307" s="67" t="s">
        <v>218</v>
      </c>
      <c r="C307" s="3">
        <v>0</v>
      </c>
      <c r="D307" s="3">
        <v>0</v>
      </c>
      <c r="E307" s="3">
        <v>0</v>
      </c>
      <c r="F307" s="283">
        <v>0</v>
      </c>
      <c r="G307" s="38">
        <f t="shared" si="30"/>
        <v>0</v>
      </c>
      <c r="H307" s="3">
        <v>0</v>
      </c>
      <c r="I307" s="3">
        <v>0</v>
      </c>
      <c r="J307" s="3">
        <v>0</v>
      </c>
      <c r="K307" s="3">
        <v>0</v>
      </c>
      <c r="L307" s="3">
        <v>0</v>
      </c>
      <c r="M307" s="3">
        <v>0</v>
      </c>
      <c r="N307" s="3">
        <v>0</v>
      </c>
      <c r="O307" s="3">
        <v>0</v>
      </c>
      <c r="P307" s="8" t="s">
        <v>68</v>
      </c>
      <c r="Q307" s="8"/>
      <c r="R307" s="3">
        <v>0</v>
      </c>
      <c r="S307" s="3">
        <v>0</v>
      </c>
      <c r="T307" s="3">
        <v>0</v>
      </c>
    </row>
    <row r="308" spans="1:20" x14ac:dyDescent="0.3">
      <c r="A308" s="8">
        <v>9</v>
      </c>
      <c r="B308" s="67" t="s">
        <v>219</v>
      </c>
      <c r="C308" s="3">
        <v>0</v>
      </c>
      <c r="D308" s="3">
        <v>0</v>
      </c>
      <c r="E308" s="3">
        <v>0</v>
      </c>
      <c r="F308" s="283">
        <v>0</v>
      </c>
      <c r="G308" s="38">
        <f t="shared" si="30"/>
        <v>0</v>
      </c>
      <c r="H308" s="3">
        <v>0</v>
      </c>
      <c r="I308" s="3">
        <v>0</v>
      </c>
      <c r="J308" s="3">
        <v>0</v>
      </c>
      <c r="K308" s="3">
        <v>0</v>
      </c>
      <c r="L308" s="3">
        <v>0</v>
      </c>
      <c r="M308" s="3">
        <v>0</v>
      </c>
      <c r="N308" s="3">
        <v>0</v>
      </c>
      <c r="O308" s="3">
        <v>0</v>
      </c>
      <c r="P308" s="8" t="s">
        <v>68</v>
      </c>
      <c r="Q308" s="8"/>
      <c r="R308" s="3">
        <v>0</v>
      </c>
      <c r="S308" s="3">
        <v>0</v>
      </c>
      <c r="T308" s="3">
        <v>0</v>
      </c>
    </row>
    <row r="309" spans="1:20" s="256" customFormat="1" x14ac:dyDescent="0.3">
      <c r="A309" s="8">
        <v>10</v>
      </c>
      <c r="B309" s="120" t="s">
        <v>220</v>
      </c>
      <c r="C309" s="122">
        <v>3</v>
      </c>
      <c r="D309" s="122">
        <v>0</v>
      </c>
      <c r="E309" s="122">
        <v>0</v>
      </c>
      <c r="F309" s="318">
        <v>0</v>
      </c>
      <c r="G309" s="308">
        <f t="shared" si="30"/>
        <v>3</v>
      </c>
      <c r="H309" s="122">
        <v>3</v>
      </c>
      <c r="I309" s="122">
        <v>0</v>
      </c>
      <c r="J309" s="122">
        <v>0</v>
      </c>
      <c r="K309" s="122">
        <f>H309+I309+J309</f>
        <v>3</v>
      </c>
      <c r="L309" s="122">
        <v>0</v>
      </c>
      <c r="M309" s="122">
        <v>0</v>
      </c>
      <c r="N309" s="122">
        <v>0</v>
      </c>
      <c r="O309" s="122">
        <v>0</v>
      </c>
      <c r="P309" s="119" t="s">
        <v>68</v>
      </c>
      <c r="Q309" s="119"/>
      <c r="R309" s="122">
        <v>32</v>
      </c>
      <c r="S309" s="122">
        <v>0</v>
      </c>
      <c r="T309" s="122">
        <v>0</v>
      </c>
    </row>
    <row r="310" spans="1:20" x14ac:dyDescent="0.3">
      <c r="A310" s="6"/>
      <c r="B310" s="6"/>
      <c r="C310" s="3">
        <v>0</v>
      </c>
      <c r="D310" s="3">
        <v>0</v>
      </c>
      <c r="E310" s="3">
        <v>0</v>
      </c>
      <c r="F310" s="3">
        <v>0</v>
      </c>
      <c r="G310" s="3">
        <v>0</v>
      </c>
      <c r="H310" s="3">
        <v>0</v>
      </c>
      <c r="I310" s="3">
        <v>0</v>
      </c>
      <c r="J310" s="3">
        <v>0</v>
      </c>
      <c r="K310" s="3">
        <v>0</v>
      </c>
      <c r="L310" s="3">
        <v>0</v>
      </c>
      <c r="M310" s="3">
        <v>0</v>
      </c>
      <c r="N310" s="3">
        <v>0</v>
      </c>
      <c r="O310" s="3">
        <v>0</v>
      </c>
      <c r="R310" s="3">
        <v>0</v>
      </c>
      <c r="S310" s="3">
        <v>0</v>
      </c>
      <c r="T310" s="3">
        <v>0</v>
      </c>
    </row>
    <row r="311" spans="1:20" x14ac:dyDescent="0.3">
      <c r="A311" s="6"/>
      <c r="B311" s="41" t="s">
        <v>3</v>
      </c>
      <c r="C311" s="38">
        <f>SUM(C300:C309)</f>
        <v>5.45</v>
      </c>
      <c r="D311" s="3">
        <v>0</v>
      </c>
      <c r="E311" s="38">
        <f>SUM(E300:E309)</f>
        <v>0</v>
      </c>
      <c r="F311" s="38">
        <v>0</v>
      </c>
      <c r="G311" s="38">
        <f>SUM(G300:G309)</f>
        <v>5.45</v>
      </c>
      <c r="H311" s="38">
        <f>SUM(H300:I309)</f>
        <v>5.45</v>
      </c>
      <c r="I311" s="3">
        <v>0</v>
      </c>
      <c r="J311" s="3">
        <v>0</v>
      </c>
      <c r="K311" s="38">
        <f>SUM(K300:K309)</f>
        <v>5.45</v>
      </c>
      <c r="L311" s="3">
        <v>0</v>
      </c>
      <c r="M311" s="3">
        <v>0</v>
      </c>
      <c r="N311" s="3">
        <v>0</v>
      </c>
      <c r="O311" s="3">
        <v>0</v>
      </c>
      <c r="P311" s="8" t="s">
        <v>68</v>
      </c>
      <c r="Q311" s="8">
        <v>40000</v>
      </c>
      <c r="R311" s="3">
        <f>SUM(R300:R309)</f>
        <v>56</v>
      </c>
      <c r="S311" s="3">
        <v>0</v>
      </c>
      <c r="T311" s="3">
        <v>0</v>
      </c>
    </row>
    <row r="313" spans="1:20" x14ac:dyDescent="0.3">
      <c r="A313" s="16" t="s">
        <v>46</v>
      </c>
      <c r="O313" s="419" t="str">
        <f>O276</f>
        <v>Sindang Kelingi, 31 Desember 2023</v>
      </c>
      <c r="P313" s="419"/>
      <c r="Q313" s="419"/>
      <c r="R313" s="419"/>
      <c r="S313" s="419"/>
      <c r="T313" s="419"/>
    </row>
    <row r="314" spans="1:20" x14ac:dyDescent="0.3">
      <c r="B314" s="251" t="s">
        <v>325</v>
      </c>
      <c r="O314" s="419" t="s">
        <v>2</v>
      </c>
      <c r="P314" s="419"/>
      <c r="Q314" s="419"/>
      <c r="R314" s="419"/>
      <c r="S314" s="419"/>
      <c r="T314" s="419"/>
    </row>
    <row r="315" spans="1:20" x14ac:dyDescent="0.3">
      <c r="B315" s="251"/>
    </row>
    <row r="316" spans="1:20" x14ac:dyDescent="0.3">
      <c r="B316" s="251"/>
    </row>
    <row r="317" spans="1:20" x14ac:dyDescent="0.3">
      <c r="O317" s="428" t="str">
        <f>O280</f>
        <v>BENI HIDAYAT</v>
      </c>
      <c r="P317" s="428"/>
      <c r="Q317" s="428"/>
      <c r="R317" s="428"/>
      <c r="S317" s="428"/>
      <c r="T317" s="428"/>
    </row>
    <row r="318" spans="1:20" x14ac:dyDescent="0.3">
      <c r="O318" s="419" t="str">
        <f>O281</f>
        <v>-</v>
      </c>
      <c r="P318" s="419"/>
      <c r="Q318" s="419"/>
      <c r="R318" s="419"/>
      <c r="S318" s="419"/>
      <c r="T318" s="419"/>
    </row>
  </sheetData>
  <mergeCells count="177">
    <mergeCell ref="O318:T318"/>
    <mergeCell ref="T213:T218"/>
    <mergeCell ref="R213:S213"/>
    <mergeCell ref="N175:O175"/>
    <mergeCell ref="R255:S255"/>
    <mergeCell ref="T255:T260"/>
    <mergeCell ref="N255:O255"/>
    <mergeCell ref="O198:T198"/>
    <mergeCell ref="A205:T205"/>
    <mergeCell ref="A206:T206"/>
    <mergeCell ref="A213:A218"/>
    <mergeCell ref="B213:B218"/>
    <mergeCell ref="O276:T276"/>
    <mergeCell ref="N256:O256"/>
    <mergeCell ref="R256:S256"/>
    <mergeCell ref="A255:A260"/>
    <mergeCell ref="B255:B260"/>
    <mergeCell ref="D255:K255"/>
    <mergeCell ref="O235:T235"/>
    <mergeCell ref="O280:T280"/>
    <mergeCell ref="N258:O258"/>
    <mergeCell ref="A247:T247"/>
    <mergeCell ref="A248:T248"/>
    <mergeCell ref="H256:K256"/>
    <mergeCell ref="O75:T75"/>
    <mergeCell ref="O115:T115"/>
    <mergeCell ref="O154:T154"/>
    <mergeCell ref="O193:T193"/>
    <mergeCell ref="O234:T234"/>
    <mergeCell ref="L215:M215"/>
    <mergeCell ref="L216:M216"/>
    <mergeCell ref="R172:S172"/>
    <mergeCell ref="T172:T177"/>
    <mergeCell ref="L175:M175"/>
    <mergeCell ref="O194:T194"/>
    <mergeCell ref="O197:T197"/>
    <mergeCell ref="R214:S214"/>
    <mergeCell ref="N215:O215"/>
    <mergeCell ref="N216:O216"/>
    <mergeCell ref="O155:T155"/>
    <mergeCell ref="O158:T158"/>
    <mergeCell ref="O159:T159"/>
    <mergeCell ref="A164:T164"/>
    <mergeCell ref="A165:T165"/>
    <mergeCell ref="A172:A177"/>
    <mergeCell ref="B172:B177"/>
    <mergeCell ref="D172:K172"/>
    <mergeCell ref="L172:M172"/>
    <mergeCell ref="L256:M256"/>
    <mergeCell ref="L255:M255"/>
    <mergeCell ref="O277:T277"/>
    <mergeCell ref="N213:O213"/>
    <mergeCell ref="D214:G214"/>
    <mergeCell ref="H214:K214"/>
    <mergeCell ref="L214:M214"/>
    <mergeCell ref="N214:O214"/>
    <mergeCell ref="L258:M258"/>
    <mergeCell ref="L257:M257"/>
    <mergeCell ref="N257:O257"/>
    <mergeCell ref="O238:T238"/>
    <mergeCell ref="O239:T239"/>
    <mergeCell ref="D256:G256"/>
    <mergeCell ref="D173:G173"/>
    <mergeCell ref="H173:K173"/>
    <mergeCell ref="L173:M173"/>
    <mergeCell ref="N173:O173"/>
    <mergeCell ref="R173:S173"/>
    <mergeCell ref="L174:M174"/>
    <mergeCell ref="N174:O174"/>
    <mergeCell ref="D213:K213"/>
    <mergeCell ref="L213:M213"/>
    <mergeCell ref="N172:O172"/>
    <mergeCell ref="T133:T138"/>
    <mergeCell ref="D134:G134"/>
    <mergeCell ref="H134:K134"/>
    <mergeCell ref="L134:M134"/>
    <mergeCell ref="N134:O134"/>
    <mergeCell ref="R134:S134"/>
    <mergeCell ref="L135:M135"/>
    <mergeCell ref="N135:O135"/>
    <mergeCell ref="L136:M136"/>
    <mergeCell ref="N136:O136"/>
    <mergeCell ref="A133:A138"/>
    <mergeCell ref="B133:B138"/>
    <mergeCell ref="D133:K133"/>
    <mergeCell ref="L133:M133"/>
    <mergeCell ref="N133:O133"/>
    <mergeCell ref="R133:S133"/>
    <mergeCell ref="N97:O97"/>
    <mergeCell ref="O116:T116"/>
    <mergeCell ref="O119:T119"/>
    <mergeCell ref="O120:T120"/>
    <mergeCell ref="A125:T125"/>
    <mergeCell ref="A126:T126"/>
    <mergeCell ref="O76:T76"/>
    <mergeCell ref="O79:T79"/>
    <mergeCell ref="O80:T80"/>
    <mergeCell ref="A86:T86"/>
    <mergeCell ref="A87:T87"/>
    <mergeCell ref="A94:A99"/>
    <mergeCell ref="B94:B99"/>
    <mergeCell ref="D94:K94"/>
    <mergeCell ref="L94:M94"/>
    <mergeCell ref="N94:O94"/>
    <mergeCell ref="R94:S94"/>
    <mergeCell ref="T94:T99"/>
    <mergeCell ref="D95:G95"/>
    <mergeCell ref="H95:K95"/>
    <mergeCell ref="L95:M95"/>
    <mergeCell ref="N95:O95"/>
    <mergeCell ref="R95:S95"/>
    <mergeCell ref="L96:M96"/>
    <mergeCell ref="N96:O96"/>
    <mergeCell ref="L97:M97"/>
    <mergeCell ref="L56:M56"/>
    <mergeCell ref="N56:O56"/>
    <mergeCell ref="L57:M57"/>
    <mergeCell ref="N57:O57"/>
    <mergeCell ref="A47:T47"/>
    <mergeCell ref="A54:A59"/>
    <mergeCell ref="B54:B59"/>
    <mergeCell ref="D54:K54"/>
    <mergeCell ref="L54:M54"/>
    <mergeCell ref="N54:O54"/>
    <mergeCell ref="R54:S54"/>
    <mergeCell ref="T54:T59"/>
    <mergeCell ref="D55:G55"/>
    <mergeCell ref="H55:K55"/>
    <mergeCell ref="H11:K11"/>
    <mergeCell ref="L11:M11"/>
    <mergeCell ref="N11:O11"/>
    <mergeCell ref="R11:S11"/>
    <mergeCell ref="L12:M12"/>
    <mergeCell ref="N12:O12"/>
    <mergeCell ref="L55:M55"/>
    <mergeCell ref="N55:O55"/>
    <mergeCell ref="R55:S55"/>
    <mergeCell ref="O317:T317"/>
    <mergeCell ref="H293:K293"/>
    <mergeCell ref="L293:M293"/>
    <mergeCell ref="N293:O293"/>
    <mergeCell ref="R293:S293"/>
    <mergeCell ref="L294:M294"/>
    <mergeCell ref="N294:O294"/>
    <mergeCell ref="A3:T3"/>
    <mergeCell ref="A4:T4"/>
    <mergeCell ref="A10:A15"/>
    <mergeCell ref="B10:B15"/>
    <mergeCell ref="D10:K10"/>
    <mergeCell ref="L10:M10"/>
    <mergeCell ref="N10:O10"/>
    <mergeCell ref="R10:S10"/>
    <mergeCell ref="T10:T15"/>
    <mergeCell ref="D11:G11"/>
    <mergeCell ref="L13:M13"/>
    <mergeCell ref="N13:O13"/>
    <mergeCell ref="O37:T37"/>
    <mergeCell ref="O40:T40"/>
    <mergeCell ref="O41:T41"/>
    <mergeCell ref="A46:T46"/>
    <mergeCell ref="O36:T36"/>
    <mergeCell ref="O282:T282"/>
    <mergeCell ref="O281:T281"/>
    <mergeCell ref="L295:M295"/>
    <mergeCell ref="N295:O295"/>
    <mergeCell ref="O313:T313"/>
    <mergeCell ref="O314:T314"/>
    <mergeCell ref="A284:T284"/>
    <mergeCell ref="A285:T285"/>
    <mergeCell ref="A292:A297"/>
    <mergeCell ref="B292:B297"/>
    <mergeCell ref="D292:K292"/>
    <mergeCell ref="L292:M292"/>
    <mergeCell ref="N292:O292"/>
    <mergeCell ref="R292:S292"/>
    <mergeCell ref="T292:T297"/>
    <mergeCell ref="D293:G293"/>
  </mergeCells>
  <pageMargins left="0.65" right="0.43307086614173229" top="0.51181102362204722" bottom="0.51181102362204722" header="0.31496062992125984" footer="0.31496062992125984"/>
  <pageSetup paperSize="5" scale="78" orientation="landscape" horizontalDpi="4294967293" verticalDpi="4294967293" r:id="rId1"/>
  <rowBreaks count="7" manualBreakCount="7">
    <brk id="43" max="22" man="1"/>
    <brk id="83" max="22" man="1"/>
    <brk id="122" max="22" man="1"/>
    <brk id="162" max="22" man="1"/>
    <brk id="202" max="22" man="1"/>
    <brk id="241" max="22" man="1"/>
    <brk id="281" max="22" man="1"/>
  </rowBreaks>
  <colBreaks count="1" manualBreakCount="1">
    <brk id="20" max="322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W458"/>
  <sheetViews>
    <sheetView view="pageBreakPreview" topLeftCell="A439" zoomScale="80" zoomScaleNormal="100" zoomScaleSheetLayoutView="80" workbookViewId="0">
      <selection activeCell="O439" sqref="O439"/>
    </sheetView>
  </sheetViews>
  <sheetFormatPr defaultColWidth="9.140625" defaultRowHeight="16.5" x14ac:dyDescent="0.3"/>
  <cols>
    <col min="1" max="1" width="3.85546875" style="16" customWidth="1"/>
    <col min="2" max="2" width="24.28515625" style="16" customWidth="1"/>
    <col min="3" max="3" width="9.7109375" style="16" bestFit="1" customWidth="1"/>
    <col min="4" max="4" width="6.5703125" style="16" customWidth="1"/>
    <col min="5" max="5" width="7.28515625" style="16" customWidth="1"/>
    <col min="6" max="6" width="7" style="16" customWidth="1"/>
    <col min="7" max="7" width="9.7109375" style="16" bestFit="1" customWidth="1"/>
    <col min="8" max="8" width="9.42578125" style="16" bestFit="1" customWidth="1"/>
    <col min="9" max="9" width="9.5703125" style="16" bestFit="1" customWidth="1"/>
    <col min="10" max="10" width="8.42578125" style="16" customWidth="1"/>
    <col min="11" max="11" width="9.7109375" style="16" bestFit="1" customWidth="1"/>
    <col min="12" max="12" width="13.42578125" style="16" customWidth="1"/>
    <col min="13" max="13" width="10.5703125" style="16" bestFit="1" customWidth="1"/>
    <col min="14" max="14" width="14.42578125" style="16" bestFit="1" customWidth="1"/>
    <col min="15" max="15" width="9.5703125" style="16" customWidth="1"/>
    <col min="16" max="17" width="12" style="70" customWidth="1"/>
    <col min="18" max="18" width="8.42578125" style="16" customWidth="1"/>
    <col min="19" max="19" width="5.85546875" style="16" customWidth="1"/>
    <col min="20" max="20" width="6.28515625" style="16" customWidth="1"/>
    <col min="21" max="21" width="9.140625" style="16"/>
    <col min="22" max="22" width="10" style="16" bestFit="1" customWidth="1"/>
    <col min="23" max="16384" width="9.140625" style="16"/>
  </cols>
  <sheetData>
    <row r="1" spans="1:20" x14ac:dyDescent="0.3">
      <c r="A1" s="16" t="s">
        <v>94</v>
      </c>
    </row>
    <row r="2" spans="1:20" x14ac:dyDescent="0.3">
      <c r="L2" s="17"/>
    </row>
    <row r="3" spans="1:20" x14ac:dyDescent="0.3">
      <c r="A3" s="441" t="s">
        <v>95</v>
      </c>
      <c r="B3" s="460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460"/>
      <c r="S3" s="460"/>
      <c r="T3" s="447"/>
    </row>
    <row r="4" spans="1:20" x14ac:dyDescent="0.3">
      <c r="A4" s="444" t="s">
        <v>4</v>
      </c>
      <c r="B4" s="461"/>
      <c r="C4" s="461"/>
      <c r="D4" s="461"/>
      <c r="E4" s="461"/>
      <c r="F4" s="461"/>
      <c r="G4" s="461"/>
      <c r="H4" s="461"/>
      <c r="I4" s="461"/>
      <c r="J4" s="461"/>
      <c r="K4" s="461"/>
      <c r="L4" s="461"/>
      <c r="M4" s="461"/>
      <c r="N4" s="461"/>
      <c r="O4" s="461"/>
      <c r="P4" s="461"/>
      <c r="Q4" s="461"/>
      <c r="R4" s="461"/>
      <c r="S4" s="461"/>
      <c r="T4" s="445"/>
    </row>
    <row r="5" spans="1:20" x14ac:dyDescent="0.3">
      <c r="N5" s="18"/>
    </row>
    <row r="6" spans="1:20" x14ac:dyDescent="0.3">
      <c r="A6" s="19" t="s">
        <v>9</v>
      </c>
      <c r="B6" s="19"/>
      <c r="C6" s="19" t="s">
        <v>187</v>
      </c>
      <c r="D6" s="19"/>
      <c r="L6" s="20"/>
      <c r="N6" s="20"/>
      <c r="Q6" s="70" t="s">
        <v>42</v>
      </c>
      <c r="S6" s="16" t="s">
        <v>449</v>
      </c>
    </row>
    <row r="7" spans="1:20" x14ac:dyDescent="0.3">
      <c r="A7" s="16" t="s">
        <v>6</v>
      </c>
      <c r="C7" s="16" t="s">
        <v>99</v>
      </c>
      <c r="Q7" s="70" t="s">
        <v>43</v>
      </c>
      <c r="S7" s="16" t="s">
        <v>45</v>
      </c>
    </row>
    <row r="8" spans="1:20" x14ac:dyDescent="0.3">
      <c r="A8" s="16" t="s">
        <v>7</v>
      </c>
      <c r="C8" s="16" t="s">
        <v>41</v>
      </c>
      <c r="Q8" s="70" t="s">
        <v>44</v>
      </c>
      <c r="S8" s="16" t="s">
        <v>455</v>
      </c>
    </row>
    <row r="10" spans="1:20" x14ac:dyDescent="0.3">
      <c r="A10" s="424" t="s">
        <v>8</v>
      </c>
      <c r="B10" s="424" t="s">
        <v>90</v>
      </c>
      <c r="C10" s="22" t="s">
        <v>10</v>
      </c>
      <c r="D10" s="433" t="s">
        <v>15</v>
      </c>
      <c r="E10" s="422"/>
      <c r="F10" s="422"/>
      <c r="G10" s="422"/>
      <c r="H10" s="422"/>
      <c r="I10" s="422"/>
      <c r="J10" s="422"/>
      <c r="K10" s="423"/>
      <c r="L10" s="431" t="s">
        <v>28</v>
      </c>
      <c r="M10" s="432"/>
      <c r="N10" s="431" t="s">
        <v>28</v>
      </c>
      <c r="O10" s="432"/>
      <c r="P10" s="22"/>
      <c r="Q10" s="381"/>
      <c r="R10" s="421" t="s">
        <v>35</v>
      </c>
      <c r="S10" s="427"/>
      <c r="T10" s="424" t="s">
        <v>39</v>
      </c>
    </row>
    <row r="11" spans="1:20" x14ac:dyDescent="0.3">
      <c r="A11" s="425"/>
      <c r="B11" s="425"/>
      <c r="C11" s="24" t="s">
        <v>11</v>
      </c>
      <c r="D11" s="421" t="s">
        <v>16</v>
      </c>
      <c r="E11" s="422"/>
      <c r="F11" s="422"/>
      <c r="G11" s="423"/>
      <c r="H11" s="433" t="s">
        <v>23</v>
      </c>
      <c r="I11" s="422"/>
      <c r="J11" s="422"/>
      <c r="K11" s="423"/>
      <c r="L11" s="434" t="s">
        <v>29</v>
      </c>
      <c r="M11" s="435"/>
      <c r="N11" s="434" t="s">
        <v>29</v>
      </c>
      <c r="O11" s="435"/>
      <c r="P11" s="24"/>
      <c r="Q11" s="26" t="s">
        <v>416</v>
      </c>
      <c r="R11" s="429" t="s">
        <v>36</v>
      </c>
      <c r="S11" s="430"/>
      <c r="T11" s="425"/>
    </row>
    <row r="12" spans="1:20" x14ac:dyDescent="0.3">
      <c r="A12" s="425"/>
      <c r="B12" s="425"/>
      <c r="C12" s="26" t="s">
        <v>12</v>
      </c>
      <c r="D12" s="23"/>
      <c r="E12" s="27"/>
      <c r="F12" s="23"/>
      <c r="G12" s="23"/>
      <c r="H12" s="23"/>
      <c r="I12" s="23"/>
      <c r="J12" s="23"/>
      <c r="K12" s="23"/>
      <c r="L12" s="421" t="s">
        <v>30</v>
      </c>
      <c r="M12" s="427"/>
      <c r="N12" s="421" t="s">
        <v>30</v>
      </c>
      <c r="O12" s="427"/>
      <c r="P12" s="24" t="s">
        <v>34</v>
      </c>
      <c r="Q12" s="24" t="s">
        <v>417</v>
      </c>
      <c r="R12" s="22"/>
      <c r="S12" s="22"/>
      <c r="T12" s="425"/>
    </row>
    <row r="13" spans="1:20" x14ac:dyDescent="0.3">
      <c r="A13" s="425"/>
      <c r="B13" s="425"/>
      <c r="C13" s="26" t="s">
        <v>13</v>
      </c>
      <c r="D13" s="24" t="s">
        <v>17</v>
      </c>
      <c r="E13" s="28" t="s">
        <v>17</v>
      </c>
      <c r="F13" s="24" t="s">
        <v>20</v>
      </c>
      <c r="G13" s="24" t="s">
        <v>22</v>
      </c>
      <c r="H13" s="24" t="s">
        <v>24</v>
      </c>
      <c r="I13" s="24" t="s">
        <v>25</v>
      </c>
      <c r="J13" s="24" t="s">
        <v>26</v>
      </c>
      <c r="K13" s="24" t="s">
        <v>22</v>
      </c>
      <c r="L13" s="429" t="s">
        <v>14</v>
      </c>
      <c r="M13" s="430"/>
      <c r="N13" s="429" t="s">
        <v>33</v>
      </c>
      <c r="O13" s="430"/>
      <c r="P13" s="24" t="s">
        <v>28</v>
      </c>
      <c r="Q13" s="24" t="s">
        <v>418</v>
      </c>
      <c r="R13" s="24" t="s">
        <v>37</v>
      </c>
      <c r="S13" s="24" t="s">
        <v>38</v>
      </c>
      <c r="T13" s="425"/>
    </row>
    <row r="14" spans="1:20" x14ac:dyDescent="0.3">
      <c r="A14" s="425"/>
      <c r="B14" s="425"/>
      <c r="C14" s="26" t="s">
        <v>14</v>
      </c>
      <c r="D14" s="24" t="s">
        <v>18</v>
      </c>
      <c r="E14" s="28" t="s">
        <v>19</v>
      </c>
      <c r="F14" s="24" t="s">
        <v>21</v>
      </c>
      <c r="G14" s="24"/>
      <c r="H14" s="24"/>
      <c r="I14" s="24"/>
      <c r="J14" s="24" t="s">
        <v>27</v>
      </c>
      <c r="K14" s="24"/>
      <c r="L14" s="22" t="s">
        <v>22</v>
      </c>
      <c r="M14" s="22" t="s">
        <v>31</v>
      </c>
      <c r="N14" s="22" t="s">
        <v>22</v>
      </c>
      <c r="O14" s="22" t="s">
        <v>31</v>
      </c>
      <c r="P14" s="24"/>
      <c r="Q14" s="24"/>
      <c r="R14" s="25"/>
      <c r="S14" s="25"/>
      <c r="T14" s="425"/>
    </row>
    <row r="15" spans="1:20" x14ac:dyDescent="0.3">
      <c r="A15" s="426"/>
      <c r="B15" s="426"/>
      <c r="C15" s="29"/>
      <c r="D15" s="30"/>
      <c r="E15" s="31"/>
      <c r="F15" s="30"/>
      <c r="G15" s="30"/>
      <c r="H15" s="30"/>
      <c r="I15" s="30"/>
      <c r="J15" s="30"/>
      <c r="K15" s="30"/>
      <c r="L15" s="32" t="s">
        <v>29</v>
      </c>
      <c r="M15" s="33" t="s">
        <v>32</v>
      </c>
      <c r="N15" s="32" t="s">
        <v>29</v>
      </c>
      <c r="O15" s="33" t="s">
        <v>32</v>
      </c>
      <c r="P15" s="33"/>
      <c r="Q15" s="33"/>
      <c r="R15" s="30"/>
      <c r="S15" s="30"/>
      <c r="T15" s="426"/>
    </row>
    <row r="16" spans="1:20" x14ac:dyDescent="0.3">
      <c r="A16" s="8">
        <v>1</v>
      </c>
      <c r="B16" s="8">
        <v>2</v>
      </c>
      <c r="C16" s="8">
        <v>3</v>
      </c>
      <c r="D16" s="8">
        <v>4</v>
      </c>
      <c r="E16" s="8">
        <v>5</v>
      </c>
      <c r="F16" s="8">
        <v>6</v>
      </c>
      <c r="G16" s="8" t="s">
        <v>0</v>
      </c>
      <c r="H16" s="8">
        <v>8</v>
      </c>
      <c r="I16" s="8">
        <v>9</v>
      </c>
      <c r="J16" s="8">
        <v>10</v>
      </c>
      <c r="K16" s="8" t="s">
        <v>1</v>
      </c>
      <c r="L16" s="8">
        <v>12</v>
      </c>
      <c r="M16" s="8">
        <v>13</v>
      </c>
      <c r="N16" s="8">
        <v>14</v>
      </c>
      <c r="O16" s="8">
        <v>15</v>
      </c>
      <c r="P16" s="8">
        <v>16</v>
      </c>
      <c r="Q16" s="8"/>
      <c r="R16" s="8">
        <v>17</v>
      </c>
      <c r="S16" s="8">
        <v>18</v>
      </c>
      <c r="T16" s="8">
        <v>19</v>
      </c>
    </row>
    <row r="17" spans="1:20" x14ac:dyDescent="0.3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7"/>
      <c r="P17" s="8"/>
      <c r="Q17" s="8"/>
      <c r="R17" s="6"/>
      <c r="S17" s="6"/>
      <c r="T17" s="6"/>
    </row>
    <row r="18" spans="1:20" x14ac:dyDescent="0.3">
      <c r="A18" s="6">
        <v>1</v>
      </c>
      <c r="B18" s="6" t="s">
        <v>47</v>
      </c>
      <c r="C18" s="3">
        <f>C451</f>
        <v>5</v>
      </c>
      <c r="D18" s="3">
        <f t="shared" ref="D18:R18" si="0">D451</f>
        <v>0</v>
      </c>
      <c r="E18" s="3">
        <f t="shared" si="0"/>
        <v>0</v>
      </c>
      <c r="F18" s="3">
        <f t="shared" si="0"/>
        <v>0</v>
      </c>
      <c r="G18" s="3">
        <f t="shared" si="0"/>
        <v>5</v>
      </c>
      <c r="H18" s="3">
        <f t="shared" si="0"/>
        <v>5</v>
      </c>
      <c r="I18" s="3">
        <f t="shared" si="0"/>
        <v>0</v>
      </c>
      <c r="J18" s="3">
        <f t="shared" si="0"/>
        <v>0</v>
      </c>
      <c r="K18" s="3">
        <f t="shared" si="0"/>
        <v>5</v>
      </c>
      <c r="L18" s="3">
        <f>L451</f>
        <v>0</v>
      </c>
      <c r="M18" s="3">
        <f t="shared" si="0"/>
        <v>0</v>
      </c>
      <c r="N18" s="3">
        <f t="shared" si="0"/>
        <v>0</v>
      </c>
      <c r="O18" s="3">
        <f t="shared" si="0"/>
        <v>0</v>
      </c>
      <c r="P18" s="2" t="str">
        <f t="shared" si="0"/>
        <v>TBS</v>
      </c>
      <c r="Q18" s="2"/>
      <c r="R18" s="3">
        <f t="shared" si="0"/>
        <v>1</v>
      </c>
      <c r="S18" s="62"/>
      <c r="T18" s="6"/>
    </row>
    <row r="19" spans="1:20" x14ac:dyDescent="0.3">
      <c r="A19" s="6">
        <v>2</v>
      </c>
      <c r="B19" s="6" t="s">
        <v>48</v>
      </c>
      <c r="C19" s="3">
        <v>0</v>
      </c>
      <c r="D19" s="3">
        <v>0</v>
      </c>
      <c r="E19" s="3">
        <v>0</v>
      </c>
      <c r="F19" s="3">
        <v>0</v>
      </c>
      <c r="G19" s="3">
        <v>0</v>
      </c>
      <c r="H19" s="3">
        <v>0</v>
      </c>
      <c r="I19" s="3">
        <v>0</v>
      </c>
      <c r="J19" s="3">
        <v>0</v>
      </c>
      <c r="K19" s="3">
        <v>0</v>
      </c>
      <c r="L19" s="3">
        <v>0</v>
      </c>
      <c r="M19" s="3">
        <v>0</v>
      </c>
      <c r="N19" s="3">
        <v>0</v>
      </c>
      <c r="O19" s="3">
        <v>0</v>
      </c>
      <c r="P19" s="8" t="s">
        <v>64</v>
      </c>
      <c r="Q19" s="8"/>
      <c r="R19" s="3">
        <v>0</v>
      </c>
      <c r="S19" s="62"/>
      <c r="T19" s="6"/>
    </row>
    <row r="20" spans="1:20" x14ac:dyDescent="0.3">
      <c r="A20" s="6">
        <v>3</v>
      </c>
      <c r="B20" s="6" t="s">
        <v>49</v>
      </c>
      <c r="C20" s="13">
        <f t="shared" ref="C20:K20" si="1">C77</f>
        <v>2446</v>
      </c>
      <c r="D20" s="13">
        <f t="shared" si="1"/>
        <v>0</v>
      </c>
      <c r="E20" s="13">
        <f t="shared" si="1"/>
        <v>0</v>
      </c>
      <c r="F20" s="13">
        <f t="shared" si="1"/>
        <v>0</v>
      </c>
      <c r="G20" s="13">
        <f t="shared" si="1"/>
        <v>2446</v>
      </c>
      <c r="H20" s="13">
        <f t="shared" si="1"/>
        <v>772.96</v>
      </c>
      <c r="I20" s="13">
        <f t="shared" si="1"/>
        <v>1339</v>
      </c>
      <c r="J20" s="13">
        <f t="shared" si="1"/>
        <v>334.03999999999996</v>
      </c>
      <c r="K20" s="13">
        <f t="shared" si="1"/>
        <v>2446</v>
      </c>
      <c r="L20" s="7">
        <f>L77</f>
        <v>1095340</v>
      </c>
      <c r="M20" s="14">
        <f>M77</f>
        <v>817.5</v>
      </c>
      <c r="N20" s="7">
        <f>N77</f>
        <v>881650</v>
      </c>
      <c r="O20" s="7">
        <f>O77</f>
        <v>658.33333333333337</v>
      </c>
      <c r="P20" s="8" t="s">
        <v>65</v>
      </c>
      <c r="Q20" s="8">
        <f>Q77</f>
        <v>40000</v>
      </c>
      <c r="R20" s="63">
        <f>R77</f>
        <v>4513</v>
      </c>
      <c r="S20" s="62"/>
      <c r="T20" s="6"/>
    </row>
    <row r="21" spans="1:20" x14ac:dyDescent="0.3">
      <c r="A21" s="6">
        <v>4</v>
      </c>
      <c r="B21" s="6" t="s">
        <v>50</v>
      </c>
      <c r="C21" s="3">
        <f t="shared" ref="C21:O21" si="2">C409</f>
        <v>42.25</v>
      </c>
      <c r="D21" s="3">
        <f t="shared" si="2"/>
        <v>0</v>
      </c>
      <c r="E21" s="3">
        <f t="shared" si="2"/>
        <v>0</v>
      </c>
      <c r="F21" s="3">
        <f t="shared" si="2"/>
        <v>0</v>
      </c>
      <c r="G21" s="3">
        <f t="shared" si="2"/>
        <v>42.25</v>
      </c>
      <c r="H21" s="3">
        <f t="shared" si="2"/>
        <v>28.25</v>
      </c>
      <c r="I21" s="3">
        <f t="shared" si="2"/>
        <v>14</v>
      </c>
      <c r="J21" s="3">
        <f t="shared" si="2"/>
        <v>0</v>
      </c>
      <c r="K21" s="3">
        <f t="shared" si="2"/>
        <v>42.25</v>
      </c>
      <c r="L21" s="3">
        <f t="shared" si="2"/>
        <v>10640</v>
      </c>
      <c r="M21" s="3">
        <f t="shared" si="2"/>
        <v>760</v>
      </c>
      <c r="N21" s="3">
        <f t="shared" si="2"/>
        <v>7250</v>
      </c>
      <c r="O21" s="3">
        <f t="shared" si="2"/>
        <v>525</v>
      </c>
      <c r="P21" s="8" t="s">
        <v>65</v>
      </c>
      <c r="Q21" s="8">
        <f>Q409</f>
        <v>100000</v>
      </c>
      <c r="R21" s="3">
        <f>R409</f>
        <v>14</v>
      </c>
      <c r="S21" s="62"/>
      <c r="T21" s="6"/>
    </row>
    <row r="22" spans="1:20" x14ac:dyDescent="0.3">
      <c r="A22" s="6">
        <v>5</v>
      </c>
      <c r="B22" s="6" t="s">
        <v>51</v>
      </c>
      <c r="C22" s="13">
        <f>C118</f>
        <v>0</v>
      </c>
      <c r="D22" s="13">
        <f>D118</f>
        <v>0</v>
      </c>
      <c r="E22" s="13">
        <f>E118</f>
        <v>0</v>
      </c>
      <c r="F22" s="13">
        <f>F118</f>
        <v>0</v>
      </c>
      <c r="G22" s="3">
        <f>G118</f>
        <v>0</v>
      </c>
      <c r="H22" s="3">
        <v>0</v>
      </c>
      <c r="I22" s="3">
        <f>I118</f>
        <v>0</v>
      </c>
      <c r="J22" s="6"/>
      <c r="K22" s="3">
        <f>K118</f>
        <v>0</v>
      </c>
      <c r="L22" s="7">
        <f>L118</f>
        <v>0</v>
      </c>
      <c r="M22" s="63">
        <f>M118</f>
        <v>0</v>
      </c>
      <c r="N22" s="7">
        <f>N118</f>
        <v>0</v>
      </c>
      <c r="O22" s="7">
        <f>O118</f>
        <v>0</v>
      </c>
      <c r="P22" s="8" t="s">
        <v>66</v>
      </c>
      <c r="Q22" s="8">
        <f>Q118</f>
        <v>0</v>
      </c>
      <c r="R22" s="63">
        <f>R118</f>
        <v>0</v>
      </c>
      <c r="S22" s="62"/>
      <c r="T22" s="6"/>
    </row>
    <row r="23" spans="1:20" x14ac:dyDescent="0.3">
      <c r="A23" s="6">
        <v>6</v>
      </c>
      <c r="B23" s="6" t="s">
        <v>52</v>
      </c>
      <c r="C23" s="3">
        <v>0</v>
      </c>
      <c r="D23" s="3">
        <v>0</v>
      </c>
      <c r="E23" s="3">
        <v>0</v>
      </c>
      <c r="F23" s="3">
        <v>0</v>
      </c>
      <c r="G23" s="3">
        <f>C23+E23-F23</f>
        <v>0</v>
      </c>
      <c r="H23" s="3">
        <v>0</v>
      </c>
      <c r="I23" s="3">
        <v>0</v>
      </c>
      <c r="J23" s="3">
        <v>0</v>
      </c>
      <c r="K23" s="3">
        <f>G23</f>
        <v>0</v>
      </c>
      <c r="L23" s="3">
        <v>0</v>
      </c>
      <c r="M23" s="3">
        <v>0</v>
      </c>
      <c r="N23" s="3">
        <v>0</v>
      </c>
      <c r="O23" s="3">
        <v>0</v>
      </c>
      <c r="P23" s="8" t="s">
        <v>67</v>
      </c>
      <c r="Q23" s="8"/>
      <c r="R23" s="3">
        <v>0</v>
      </c>
      <c r="S23" s="62"/>
      <c r="T23" s="6"/>
    </row>
    <row r="24" spans="1:20" x14ac:dyDescent="0.3">
      <c r="A24" s="6">
        <v>7</v>
      </c>
      <c r="B24" s="6" t="s">
        <v>53</v>
      </c>
      <c r="C24" s="13">
        <f t="shared" ref="C24:I24" si="3">C158</f>
        <v>134.1</v>
      </c>
      <c r="D24" s="3">
        <f t="shared" si="3"/>
        <v>0</v>
      </c>
      <c r="E24" s="3">
        <f t="shared" si="3"/>
        <v>0</v>
      </c>
      <c r="F24" s="3">
        <f t="shared" si="3"/>
        <v>0</v>
      </c>
      <c r="G24" s="3">
        <f t="shared" si="3"/>
        <v>134.1</v>
      </c>
      <c r="H24" s="3">
        <f t="shared" si="3"/>
        <v>80.099999999999994</v>
      </c>
      <c r="I24" s="3">
        <f t="shared" si="3"/>
        <v>54</v>
      </c>
      <c r="J24" s="6"/>
      <c r="K24" s="3">
        <f>K158</f>
        <v>134.1</v>
      </c>
      <c r="L24" s="3">
        <f>L158</f>
        <v>36350</v>
      </c>
      <c r="M24" s="3">
        <f>M158</f>
        <v>658.33333333333337</v>
      </c>
      <c r="N24" s="3">
        <f>N158</f>
        <v>29050</v>
      </c>
      <c r="O24" s="3">
        <f>O158</f>
        <v>533.33333333333337</v>
      </c>
      <c r="P24" s="8" t="s">
        <v>68</v>
      </c>
      <c r="Q24" s="8">
        <f>Q158</f>
        <v>40000</v>
      </c>
      <c r="R24" s="63">
        <f>R158</f>
        <v>153</v>
      </c>
      <c r="S24" s="62"/>
      <c r="T24" s="6"/>
    </row>
    <row r="25" spans="1:20" x14ac:dyDescent="0.3">
      <c r="A25" s="6">
        <v>8</v>
      </c>
      <c r="B25" s="6" t="s">
        <v>54</v>
      </c>
      <c r="C25" s="3">
        <v>0</v>
      </c>
      <c r="D25" s="3"/>
      <c r="E25" s="3">
        <v>0</v>
      </c>
      <c r="F25" s="3">
        <v>0</v>
      </c>
      <c r="G25" s="3">
        <f>C25+E25-F25</f>
        <v>0</v>
      </c>
      <c r="H25" s="3">
        <v>0</v>
      </c>
      <c r="I25" s="3">
        <v>0</v>
      </c>
      <c r="J25" s="3">
        <v>0</v>
      </c>
      <c r="K25" s="3">
        <f>G25</f>
        <v>0</v>
      </c>
      <c r="L25" s="3">
        <v>0</v>
      </c>
      <c r="M25" s="3">
        <v>0</v>
      </c>
      <c r="N25" s="3">
        <v>0</v>
      </c>
      <c r="O25" s="3">
        <v>0</v>
      </c>
      <c r="P25" s="8" t="s">
        <v>69</v>
      </c>
      <c r="Q25" s="8"/>
      <c r="R25" s="3">
        <v>0</v>
      </c>
      <c r="S25" s="62"/>
      <c r="T25" s="6"/>
    </row>
    <row r="26" spans="1:20" x14ac:dyDescent="0.3">
      <c r="A26" s="6">
        <v>9</v>
      </c>
      <c r="B26" s="6" t="s">
        <v>55</v>
      </c>
      <c r="C26" s="40">
        <f t="shared" ref="C26:O26" si="4">C200</f>
        <v>27.35</v>
      </c>
      <c r="D26" s="3">
        <f t="shared" si="4"/>
        <v>0</v>
      </c>
      <c r="E26" s="3">
        <f t="shared" si="4"/>
        <v>0</v>
      </c>
      <c r="F26" s="3">
        <f t="shared" si="4"/>
        <v>0</v>
      </c>
      <c r="G26" s="40">
        <f t="shared" si="4"/>
        <v>27.35</v>
      </c>
      <c r="H26" s="3">
        <f t="shared" si="4"/>
        <v>7.35</v>
      </c>
      <c r="I26" s="40">
        <f t="shared" si="4"/>
        <v>20</v>
      </c>
      <c r="J26" s="3">
        <f t="shared" si="4"/>
        <v>0</v>
      </c>
      <c r="K26" s="40">
        <f t="shared" si="4"/>
        <v>27.35</v>
      </c>
      <c r="L26" s="7">
        <f t="shared" si="4"/>
        <v>47700</v>
      </c>
      <c r="M26" s="63">
        <f t="shared" si="4"/>
        <v>2425</v>
      </c>
      <c r="N26" s="7">
        <f>N200</f>
        <v>47700</v>
      </c>
      <c r="O26" s="7">
        <f t="shared" si="4"/>
        <v>2425</v>
      </c>
      <c r="P26" s="8" t="s">
        <v>70</v>
      </c>
      <c r="Q26" s="8">
        <f>Q200</f>
        <v>16000</v>
      </c>
      <c r="R26" s="63">
        <f>R200</f>
        <v>50</v>
      </c>
      <c r="S26" s="62"/>
      <c r="T26" s="6"/>
    </row>
    <row r="27" spans="1:20" x14ac:dyDescent="0.3">
      <c r="A27" s="6">
        <v>10</v>
      </c>
      <c r="B27" s="6" t="s">
        <v>56</v>
      </c>
      <c r="C27" s="3">
        <f>C243</f>
        <v>7</v>
      </c>
      <c r="D27" s="3">
        <v>0</v>
      </c>
      <c r="E27" s="3">
        <v>0</v>
      </c>
      <c r="F27" s="3">
        <v>0</v>
      </c>
      <c r="G27" s="3">
        <f>G243</f>
        <v>7</v>
      </c>
      <c r="H27" s="3">
        <f>H243</f>
        <v>7</v>
      </c>
      <c r="I27" s="3">
        <v>0</v>
      </c>
      <c r="J27" s="3">
        <v>0</v>
      </c>
      <c r="K27" s="3">
        <f>K243</f>
        <v>7</v>
      </c>
      <c r="L27" s="3">
        <f t="shared" ref="L27:R27" si="5">L243</f>
        <v>0</v>
      </c>
      <c r="M27" s="3">
        <f t="shared" si="5"/>
        <v>0</v>
      </c>
      <c r="N27" s="3">
        <f t="shared" si="5"/>
        <v>0</v>
      </c>
      <c r="O27" s="3">
        <f t="shared" si="5"/>
        <v>0</v>
      </c>
      <c r="P27" s="3" t="str">
        <f t="shared" si="5"/>
        <v>Kulit Kering</v>
      </c>
      <c r="Q27" s="3"/>
      <c r="R27" s="3">
        <f t="shared" si="5"/>
        <v>14</v>
      </c>
      <c r="S27" s="62"/>
      <c r="T27" s="6"/>
    </row>
    <row r="28" spans="1:20" x14ac:dyDescent="0.3">
      <c r="A28" s="6">
        <v>11</v>
      </c>
      <c r="B28" s="6" t="s">
        <v>57</v>
      </c>
      <c r="C28" s="40">
        <f>C284</f>
        <v>4</v>
      </c>
      <c r="D28" s="3">
        <v>0</v>
      </c>
      <c r="E28" s="3">
        <v>0</v>
      </c>
      <c r="F28" s="3">
        <v>0</v>
      </c>
      <c r="G28" s="40">
        <f>G284</f>
        <v>4</v>
      </c>
      <c r="H28" s="40">
        <f>H284</f>
        <v>4</v>
      </c>
      <c r="I28" s="3">
        <v>0</v>
      </c>
      <c r="J28" s="3">
        <v>0</v>
      </c>
      <c r="K28" s="40">
        <f>K284</f>
        <v>4</v>
      </c>
      <c r="L28" s="3">
        <v>0</v>
      </c>
      <c r="M28" s="3">
        <v>0</v>
      </c>
      <c r="N28" s="3">
        <v>0</v>
      </c>
      <c r="O28" s="3">
        <v>0</v>
      </c>
      <c r="P28" s="8" t="s">
        <v>66</v>
      </c>
      <c r="Q28" s="8"/>
      <c r="R28" s="63">
        <f>R284</f>
        <v>2</v>
      </c>
      <c r="S28" s="62"/>
      <c r="T28" s="6"/>
    </row>
    <row r="29" spans="1:20" x14ac:dyDescent="0.3">
      <c r="A29" s="6">
        <v>12</v>
      </c>
      <c r="B29" s="6" t="s">
        <v>58</v>
      </c>
      <c r="C29" s="3">
        <v>0</v>
      </c>
      <c r="D29" s="3">
        <v>0</v>
      </c>
      <c r="E29" s="3">
        <v>0</v>
      </c>
      <c r="F29" s="3">
        <v>0</v>
      </c>
      <c r="G29" s="3">
        <f>C29+E29-F29</f>
        <v>0</v>
      </c>
      <c r="H29" s="3">
        <v>0</v>
      </c>
      <c r="I29" s="3">
        <v>0</v>
      </c>
      <c r="J29" s="3">
        <v>0</v>
      </c>
      <c r="K29" s="3">
        <f>G29</f>
        <v>0</v>
      </c>
      <c r="L29" s="3">
        <v>0</v>
      </c>
      <c r="M29" s="3">
        <v>0</v>
      </c>
      <c r="N29" s="3">
        <v>0</v>
      </c>
      <c r="O29" s="3">
        <v>0</v>
      </c>
      <c r="P29" s="8" t="s">
        <v>72</v>
      </c>
      <c r="Q29" s="8"/>
      <c r="R29" s="3">
        <v>0</v>
      </c>
      <c r="S29" s="62"/>
      <c r="T29" s="6"/>
    </row>
    <row r="30" spans="1:20" x14ac:dyDescent="0.3">
      <c r="A30" s="6">
        <v>13</v>
      </c>
      <c r="B30" s="6" t="s">
        <v>59</v>
      </c>
      <c r="C30" s="3">
        <f>C325</f>
        <v>12</v>
      </c>
      <c r="D30" s="6"/>
      <c r="E30" s="3">
        <f>E325</f>
        <v>0</v>
      </c>
      <c r="F30" s="6"/>
      <c r="G30" s="3">
        <f>G325</f>
        <v>12</v>
      </c>
      <c r="H30" s="3">
        <f>H325</f>
        <v>3</v>
      </c>
      <c r="I30" s="3">
        <f>I325</f>
        <v>9</v>
      </c>
      <c r="J30" s="6"/>
      <c r="K30" s="3">
        <f>K325</f>
        <v>12</v>
      </c>
      <c r="L30" s="13">
        <f>L325</f>
        <v>3330</v>
      </c>
      <c r="M30" s="63">
        <f>M325</f>
        <v>370</v>
      </c>
      <c r="N30" s="13">
        <f>N325</f>
        <v>3330</v>
      </c>
      <c r="O30" s="63">
        <f>O325</f>
        <v>370</v>
      </c>
      <c r="P30" s="8" t="s">
        <v>73</v>
      </c>
      <c r="Q30" s="8">
        <f>Q325</f>
        <v>25000</v>
      </c>
      <c r="R30" s="40">
        <f>R325</f>
        <v>24</v>
      </c>
      <c r="S30" s="6"/>
      <c r="T30" s="6"/>
    </row>
    <row r="31" spans="1:20" x14ac:dyDescent="0.3">
      <c r="A31" s="6">
        <v>14</v>
      </c>
      <c r="B31" s="6" t="s">
        <v>60</v>
      </c>
      <c r="C31" s="3">
        <v>0</v>
      </c>
      <c r="D31" s="3">
        <v>0</v>
      </c>
      <c r="E31" s="3">
        <v>0</v>
      </c>
      <c r="F31" s="3">
        <v>0</v>
      </c>
      <c r="G31" s="3">
        <f>C31+E31-F31</f>
        <v>0</v>
      </c>
      <c r="H31" s="3">
        <v>0</v>
      </c>
      <c r="I31" s="3">
        <v>0</v>
      </c>
      <c r="J31" s="3">
        <v>0</v>
      </c>
      <c r="K31" s="3">
        <f>G31</f>
        <v>0</v>
      </c>
      <c r="L31" s="3">
        <v>0</v>
      </c>
      <c r="M31" s="3">
        <v>0</v>
      </c>
      <c r="N31" s="3">
        <v>0</v>
      </c>
      <c r="O31" s="3">
        <v>0</v>
      </c>
      <c r="P31" s="8" t="s">
        <v>74</v>
      </c>
      <c r="Q31" s="8"/>
      <c r="R31" s="3">
        <v>0</v>
      </c>
      <c r="S31" s="6"/>
      <c r="T31" s="6"/>
    </row>
    <row r="32" spans="1:20" x14ac:dyDescent="0.3">
      <c r="A32" s="6">
        <v>15</v>
      </c>
      <c r="B32" s="6" t="s">
        <v>61</v>
      </c>
      <c r="C32" s="3">
        <f>C366</f>
        <v>56</v>
      </c>
      <c r="D32" s="6"/>
      <c r="E32" s="6"/>
      <c r="F32" s="6"/>
      <c r="G32" s="3">
        <f>G366</f>
        <v>56</v>
      </c>
      <c r="H32" s="3">
        <f>H366</f>
        <v>56</v>
      </c>
      <c r="I32" s="3">
        <v>0</v>
      </c>
      <c r="J32" s="3">
        <v>0</v>
      </c>
      <c r="K32" s="3">
        <f>K366</f>
        <v>56</v>
      </c>
      <c r="L32" s="3">
        <v>0</v>
      </c>
      <c r="M32" s="3">
        <v>0</v>
      </c>
      <c r="N32" s="3">
        <v>0</v>
      </c>
      <c r="O32" s="3">
        <v>0</v>
      </c>
      <c r="P32" s="8" t="s">
        <v>75</v>
      </c>
      <c r="Q32" s="8"/>
      <c r="R32" s="6">
        <f>R366</f>
        <v>45</v>
      </c>
      <c r="S32" s="6"/>
      <c r="T32" s="6"/>
    </row>
    <row r="33" spans="1:20" x14ac:dyDescent="0.3">
      <c r="A33" s="6">
        <v>16</v>
      </c>
      <c r="B33" s="6" t="s">
        <v>62</v>
      </c>
      <c r="C33" s="3">
        <v>0</v>
      </c>
      <c r="D33" s="3">
        <v>0</v>
      </c>
      <c r="E33" s="3">
        <v>0</v>
      </c>
      <c r="F33" s="3">
        <v>0</v>
      </c>
      <c r="G33" s="3">
        <f>C33+E33-F33</f>
        <v>0</v>
      </c>
      <c r="H33" s="3">
        <v>0</v>
      </c>
      <c r="I33" s="3">
        <v>0</v>
      </c>
      <c r="J33" s="3">
        <v>0</v>
      </c>
      <c r="K33" s="3">
        <f>G33</f>
        <v>0</v>
      </c>
      <c r="L33" s="6"/>
      <c r="M33" s="6"/>
      <c r="N33" s="6"/>
      <c r="O33" s="6"/>
      <c r="P33" s="8" t="s">
        <v>66</v>
      </c>
      <c r="Q33" s="8"/>
      <c r="R33" s="6"/>
      <c r="S33" s="6"/>
      <c r="T33" s="6"/>
    </row>
    <row r="34" spans="1:20" x14ac:dyDescent="0.3">
      <c r="A34" s="6"/>
      <c r="B34" s="41" t="s">
        <v>3</v>
      </c>
      <c r="C34" s="47"/>
      <c r="D34" s="47"/>
      <c r="E34" s="47"/>
      <c r="F34" s="47"/>
      <c r="G34" s="47"/>
      <c r="H34" s="47"/>
      <c r="I34" s="47"/>
      <c r="J34" s="47"/>
      <c r="K34" s="47">
        <f>SUM(K18:K32)</f>
        <v>2733.7</v>
      </c>
      <c r="L34" s="65"/>
      <c r="M34" s="47"/>
      <c r="N34" s="47"/>
      <c r="O34" s="6"/>
      <c r="P34" s="8"/>
      <c r="Q34" s="8"/>
      <c r="R34" s="6"/>
      <c r="S34" s="6"/>
      <c r="T34" s="6"/>
    </row>
    <row r="36" spans="1:20" x14ac:dyDescent="0.3">
      <c r="A36" s="16" t="s">
        <v>46</v>
      </c>
      <c r="O36" s="419" t="s">
        <v>464</v>
      </c>
      <c r="P36" s="419"/>
      <c r="Q36" s="419"/>
      <c r="R36" s="419"/>
      <c r="S36" s="419"/>
      <c r="T36" s="419"/>
    </row>
    <row r="37" spans="1:20" x14ac:dyDescent="0.3">
      <c r="O37" s="419" t="s">
        <v>2</v>
      </c>
      <c r="P37" s="419"/>
      <c r="Q37" s="419"/>
      <c r="R37" s="419"/>
      <c r="S37" s="419"/>
      <c r="T37" s="419"/>
    </row>
    <row r="40" spans="1:20" x14ac:dyDescent="0.3">
      <c r="O40" s="428" t="s">
        <v>304</v>
      </c>
      <c r="P40" s="428"/>
      <c r="Q40" s="428"/>
      <c r="R40" s="428"/>
      <c r="S40" s="428"/>
      <c r="T40" s="428"/>
    </row>
    <row r="41" spans="1:20" x14ac:dyDescent="0.3">
      <c r="O41" s="419" t="s">
        <v>303</v>
      </c>
      <c r="P41" s="419"/>
      <c r="Q41" s="419"/>
      <c r="R41" s="419"/>
      <c r="S41" s="419"/>
      <c r="T41" s="419"/>
    </row>
    <row r="44" spans="1:20" x14ac:dyDescent="0.3">
      <c r="A44" s="16" t="s">
        <v>96</v>
      </c>
    </row>
    <row r="45" spans="1:20" x14ac:dyDescent="0.3">
      <c r="L45" s="17"/>
    </row>
    <row r="46" spans="1:20" x14ac:dyDescent="0.3">
      <c r="A46" s="441" t="s">
        <v>93</v>
      </c>
      <c r="B46" s="460"/>
      <c r="C46" s="460"/>
      <c r="D46" s="460"/>
      <c r="E46" s="460"/>
      <c r="F46" s="460"/>
      <c r="G46" s="460"/>
      <c r="H46" s="460"/>
      <c r="I46" s="460"/>
      <c r="J46" s="460"/>
      <c r="K46" s="460"/>
      <c r="L46" s="460"/>
      <c r="M46" s="460"/>
      <c r="N46" s="460"/>
      <c r="O46" s="460"/>
      <c r="P46" s="460"/>
      <c r="Q46" s="460"/>
      <c r="R46" s="460"/>
      <c r="S46" s="460"/>
      <c r="T46" s="447"/>
    </row>
    <row r="47" spans="1:20" x14ac:dyDescent="0.3">
      <c r="A47" s="444" t="s">
        <v>4</v>
      </c>
      <c r="B47" s="461"/>
      <c r="C47" s="461"/>
      <c r="D47" s="461"/>
      <c r="E47" s="461"/>
      <c r="F47" s="461"/>
      <c r="G47" s="461"/>
      <c r="H47" s="461"/>
      <c r="I47" s="461"/>
      <c r="J47" s="461"/>
      <c r="K47" s="461"/>
      <c r="L47" s="461"/>
      <c r="M47" s="461"/>
      <c r="N47" s="461"/>
      <c r="O47" s="461"/>
      <c r="P47" s="461"/>
      <c r="Q47" s="461"/>
      <c r="R47" s="461"/>
      <c r="S47" s="461"/>
      <c r="T47" s="445"/>
    </row>
    <row r="48" spans="1:20" x14ac:dyDescent="0.3">
      <c r="N48" s="18"/>
    </row>
    <row r="49" spans="1:23" x14ac:dyDescent="0.3">
      <c r="A49" s="19" t="s">
        <v>5</v>
      </c>
      <c r="B49" s="19"/>
      <c r="C49" s="19" t="s">
        <v>77</v>
      </c>
      <c r="D49" s="19"/>
      <c r="L49" s="20"/>
      <c r="N49" s="20"/>
      <c r="Q49" s="70" t="s">
        <v>42</v>
      </c>
      <c r="S49" s="16" t="str">
        <f>S6</f>
        <v>: 2023</v>
      </c>
    </row>
    <row r="50" spans="1:23" x14ac:dyDescent="0.3">
      <c r="A50" s="16" t="s">
        <v>9</v>
      </c>
      <c r="C50" s="16" t="str">
        <f>C6</f>
        <v>: BERMANI ULU</v>
      </c>
      <c r="Q50" s="70" t="s">
        <v>43</v>
      </c>
      <c r="S50" s="16" t="s">
        <v>45</v>
      </c>
    </row>
    <row r="51" spans="1:23" x14ac:dyDescent="0.3">
      <c r="A51" s="16" t="s">
        <v>6</v>
      </c>
      <c r="C51" s="16" t="s">
        <v>99</v>
      </c>
      <c r="Q51" s="70" t="s">
        <v>44</v>
      </c>
      <c r="S51" s="16" t="str">
        <f>S8</f>
        <v>: IV ( Empat )</v>
      </c>
    </row>
    <row r="52" spans="1:23" x14ac:dyDescent="0.3">
      <c r="A52" s="16" t="s">
        <v>7</v>
      </c>
      <c r="C52" s="16" t="s">
        <v>41</v>
      </c>
    </row>
    <row r="54" spans="1:23" x14ac:dyDescent="0.3">
      <c r="A54" s="424" t="s">
        <v>8</v>
      </c>
      <c r="B54" s="424" t="s">
        <v>91</v>
      </c>
      <c r="C54" s="22" t="s">
        <v>10</v>
      </c>
      <c r="D54" s="433" t="s">
        <v>15</v>
      </c>
      <c r="E54" s="422"/>
      <c r="F54" s="422"/>
      <c r="G54" s="422"/>
      <c r="H54" s="422"/>
      <c r="I54" s="422"/>
      <c r="J54" s="422"/>
      <c r="K54" s="423"/>
      <c r="L54" s="431" t="s">
        <v>28</v>
      </c>
      <c r="M54" s="432"/>
      <c r="N54" s="431" t="s">
        <v>28</v>
      </c>
      <c r="O54" s="432"/>
      <c r="P54" s="22"/>
      <c r="Q54" s="381"/>
      <c r="R54" s="421" t="s">
        <v>35</v>
      </c>
      <c r="S54" s="427"/>
      <c r="T54" s="424" t="s">
        <v>39</v>
      </c>
    </row>
    <row r="55" spans="1:23" x14ac:dyDescent="0.3">
      <c r="A55" s="425"/>
      <c r="B55" s="425"/>
      <c r="C55" s="24" t="s">
        <v>11</v>
      </c>
      <c r="D55" s="421" t="s">
        <v>16</v>
      </c>
      <c r="E55" s="422"/>
      <c r="F55" s="422"/>
      <c r="G55" s="423"/>
      <c r="H55" s="433" t="s">
        <v>23</v>
      </c>
      <c r="I55" s="422"/>
      <c r="J55" s="422"/>
      <c r="K55" s="423"/>
      <c r="L55" s="434" t="s">
        <v>29</v>
      </c>
      <c r="M55" s="435"/>
      <c r="N55" s="434" t="s">
        <v>29</v>
      </c>
      <c r="O55" s="435"/>
      <c r="P55" s="24"/>
      <c r="Q55" s="26" t="s">
        <v>416</v>
      </c>
      <c r="R55" s="429" t="s">
        <v>36</v>
      </c>
      <c r="S55" s="430"/>
      <c r="T55" s="425"/>
    </row>
    <row r="56" spans="1:23" x14ac:dyDescent="0.3">
      <c r="A56" s="425"/>
      <c r="B56" s="425"/>
      <c r="C56" s="26" t="s">
        <v>12</v>
      </c>
      <c r="D56" s="23"/>
      <c r="E56" s="27"/>
      <c r="F56" s="23"/>
      <c r="G56" s="23"/>
      <c r="H56" s="23"/>
      <c r="I56" s="23"/>
      <c r="J56" s="23"/>
      <c r="K56" s="23"/>
      <c r="L56" s="421" t="s">
        <v>30</v>
      </c>
      <c r="M56" s="427"/>
      <c r="N56" s="421" t="s">
        <v>30</v>
      </c>
      <c r="O56" s="427"/>
      <c r="P56" s="24" t="s">
        <v>34</v>
      </c>
      <c r="Q56" s="24" t="s">
        <v>417</v>
      </c>
      <c r="R56" s="22"/>
      <c r="S56" s="22"/>
      <c r="T56" s="425"/>
    </row>
    <row r="57" spans="1:23" x14ac:dyDescent="0.3">
      <c r="A57" s="425"/>
      <c r="B57" s="425"/>
      <c r="C57" s="26" t="s">
        <v>13</v>
      </c>
      <c r="D57" s="24" t="s">
        <v>17</v>
      </c>
      <c r="E57" s="28" t="s">
        <v>17</v>
      </c>
      <c r="F57" s="24" t="s">
        <v>20</v>
      </c>
      <c r="G57" s="24" t="s">
        <v>22</v>
      </c>
      <c r="H57" s="24" t="s">
        <v>24</v>
      </c>
      <c r="I57" s="24" t="s">
        <v>25</v>
      </c>
      <c r="J57" s="24" t="s">
        <v>26</v>
      </c>
      <c r="K57" s="24" t="s">
        <v>22</v>
      </c>
      <c r="L57" s="429" t="s">
        <v>14</v>
      </c>
      <c r="M57" s="430"/>
      <c r="N57" s="429" t="s">
        <v>33</v>
      </c>
      <c r="O57" s="430"/>
      <c r="P57" s="24" t="s">
        <v>28</v>
      </c>
      <c r="Q57" s="24" t="s">
        <v>418</v>
      </c>
      <c r="R57" s="24" t="s">
        <v>37</v>
      </c>
      <c r="S57" s="24" t="s">
        <v>38</v>
      </c>
      <c r="T57" s="425"/>
    </row>
    <row r="58" spans="1:23" x14ac:dyDescent="0.3">
      <c r="A58" s="425"/>
      <c r="B58" s="425"/>
      <c r="C58" s="26" t="s">
        <v>14</v>
      </c>
      <c r="D58" s="24" t="s">
        <v>18</v>
      </c>
      <c r="E58" s="28" t="s">
        <v>19</v>
      </c>
      <c r="F58" s="24" t="s">
        <v>21</v>
      </c>
      <c r="G58" s="24"/>
      <c r="H58" s="24"/>
      <c r="I58" s="24"/>
      <c r="J58" s="24" t="s">
        <v>27</v>
      </c>
      <c r="K58" s="24"/>
      <c r="L58" s="22" t="s">
        <v>22</v>
      </c>
      <c r="M58" s="22" t="s">
        <v>31</v>
      </c>
      <c r="N58" s="22" t="s">
        <v>22</v>
      </c>
      <c r="O58" s="22" t="s">
        <v>31</v>
      </c>
      <c r="P58" s="24"/>
      <c r="Q58" s="24"/>
      <c r="R58" s="25"/>
      <c r="S58" s="25"/>
      <c r="T58" s="425"/>
    </row>
    <row r="59" spans="1:23" x14ac:dyDescent="0.3">
      <c r="A59" s="426"/>
      <c r="B59" s="426"/>
      <c r="C59" s="29"/>
      <c r="D59" s="30"/>
      <c r="E59" s="31"/>
      <c r="F59" s="30"/>
      <c r="G59" s="30"/>
      <c r="H59" s="30"/>
      <c r="I59" s="30"/>
      <c r="J59" s="30"/>
      <c r="K59" s="30"/>
      <c r="L59" s="32" t="s">
        <v>29</v>
      </c>
      <c r="M59" s="33" t="s">
        <v>32</v>
      </c>
      <c r="N59" s="32" t="s">
        <v>29</v>
      </c>
      <c r="O59" s="33" t="s">
        <v>32</v>
      </c>
      <c r="P59" s="33"/>
      <c r="Q59" s="33"/>
      <c r="R59" s="30"/>
      <c r="S59" s="30"/>
      <c r="T59" s="426"/>
    </row>
    <row r="60" spans="1:23" x14ac:dyDescent="0.3">
      <c r="A60" s="8">
        <v>1</v>
      </c>
      <c r="B60" s="8">
        <v>2</v>
      </c>
      <c r="C60" s="8">
        <v>3</v>
      </c>
      <c r="D60" s="8">
        <v>4</v>
      </c>
      <c r="E60" s="8">
        <v>5</v>
      </c>
      <c r="F60" s="8">
        <v>6</v>
      </c>
      <c r="G60" s="8" t="s">
        <v>0</v>
      </c>
      <c r="H60" s="8">
        <v>8</v>
      </c>
      <c r="I60" s="8">
        <v>9</v>
      </c>
      <c r="J60" s="8">
        <v>10</v>
      </c>
      <c r="K60" s="8" t="s">
        <v>1</v>
      </c>
      <c r="L60" s="8">
        <v>12</v>
      </c>
      <c r="M60" s="8">
        <v>13</v>
      </c>
      <c r="N60" s="8">
        <v>14</v>
      </c>
      <c r="O60" s="8">
        <v>15</v>
      </c>
      <c r="P60" s="8">
        <v>16</v>
      </c>
      <c r="Q60" s="8"/>
      <c r="R60" s="8">
        <v>17</v>
      </c>
      <c r="S60" s="8">
        <v>18</v>
      </c>
      <c r="T60" s="8">
        <v>19</v>
      </c>
    </row>
    <row r="61" spans="1:23" x14ac:dyDescent="0.3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7"/>
      <c r="P61" s="8"/>
      <c r="Q61" s="8"/>
      <c r="R61" s="6"/>
      <c r="S61" s="6"/>
      <c r="T61" s="6"/>
    </row>
    <row r="62" spans="1:23" x14ac:dyDescent="0.3">
      <c r="A62" s="8">
        <v>1</v>
      </c>
      <c r="B62" s="67" t="s">
        <v>188</v>
      </c>
      <c r="C62" s="13">
        <v>115</v>
      </c>
      <c r="D62" s="3">
        <v>0</v>
      </c>
      <c r="E62" s="3">
        <v>0</v>
      </c>
      <c r="F62" s="3">
        <v>0</v>
      </c>
      <c r="G62" s="3">
        <f t="shared" ref="G62:G67" si="6">C62+E62-F62</f>
        <v>115</v>
      </c>
      <c r="H62" s="3">
        <v>3</v>
      </c>
      <c r="I62" s="3">
        <v>110</v>
      </c>
      <c r="J62" s="68">
        <v>2</v>
      </c>
      <c r="K62" s="3">
        <f>H62+I62+J62</f>
        <v>115</v>
      </c>
      <c r="L62" s="98">
        <v>85800</v>
      </c>
      <c r="M62" s="58">
        <v>780</v>
      </c>
      <c r="N62" s="277">
        <f>I62*O62</f>
        <v>77000</v>
      </c>
      <c r="O62" s="58">
        <v>700</v>
      </c>
      <c r="P62" s="8" t="s">
        <v>286</v>
      </c>
      <c r="Q62" s="8">
        <v>40000</v>
      </c>
      <c r="R62" s="58">
        <v>59</v>
      </c>
      <c r="S62" s="6"/>
      <c r="T62" s="6"/>
      <c r="W62" s="155"/>
    </row>
    <row r="63" spans="1:23" x14ac:dyDescent="0.3">
      <c r="A63" s="8">
        <v>2</v>
      </c>
      <c r="B63" s="67" t="s">
        <v>311</v>
      </c>
      <c r="C63" s="13">
        <v>141</v>
      </c>
      <c r="D63" s="3">
        <v>0</v>
      </c>
      <c r="E63" s="3">
        <v>0</v>
      </c>
      <c r="F63" s="3">
        <v>0</v>
      </c>
      <c r="G63" s="3">
        <f t="shared" si="6"/>
        <v>141</v>
      </c>
      <c r="H63" s="64">
        <v>26</v>
      </c>
      <c r="I63" s="3">
        <v>100</v>
      </c>
      <c r="J63" s="68">
        <v>15</v>
      </c>
      <c r="K63" s="3">
        <f t="shared" ref="K63:K73" si="7">H63+I63+J63</f>
        <v>141</v>
      </c>
      <c r="L63" s="98">
        <v>75000</v>
      </c>
      <c r="M63" s="58">
        <v>750</v>
      </c>
      <c r="N63" s="277">
        <f t="shared" ref="N63:N73" si="8">I63*O63</f>
        <v>65000</v>
      </c>
      <c r="O63" s="58">
        <v>650</v>
      </c>
      <c r="P63" s="8" t="s">
        <v>286</v>
      </c>
      <c r="Q63" s="8">
        <v>40000</v>
      </c>
      <c r="R63" s="58">
        <v>360</v>
      </c>
      <c r="S63" s="6"/>
      <c r="T63" s="6"/>
      <c r="W63" s="155"/>
    </row>
    <row r="64" spans="1:23" x14ac:dyDescent="0.3">
      <c r="A64" s="8">
        <v>3</v>
      </c>
      <c r="B64" s="67" t="s">
        <v>190</v>
      </c>
      <c r="C64" s="13">
        <v>380</v>
      </c>
      <c r="D64" s="3">
        <v>0</v>
      </c>
      <c r="E64" s="3">
        <v>0</v>
      </c>
      <c r="F64" s="3">
        <v>0</v>
      </c>
      <c r="G64" s="3">
        <f t="shared" si="6"/>
        <v>380</v>
      </c>
      <c r="H64" s="3">
        <v>224</v>
      </c>
      <c r="I64" s="3">
        <v>100</v>
      </c>
      <c r="J64" s="68">
        <v>56</v>
      </c>
      <c r="K64" s="3">
        <f t="shared" si="7"/>
        <v>380</v>
      </c>
      <c r="L64" s="98">
        <v>80000</v>
      </c>
      <c r="M64" s="58">
        <v>800</v>
      </c>
      <c r="N64" s="277">
        <f t="shared" si="8"/>
        <v>65000</v>
      </c>
      <c r="O64" s="58">
        <v>650</v>
      </c>
      <c r="P64" s="8" t="s">
        <v>286</v>
      </c>
      <c r="Q64" s="8">
        <v>40000</v>
      </c>
      <c r="R64" s="58">
        <v>875</v>
      </c>
      <c r="S64" s="6"/>
      <c r="T64" s="6"/>
      <c r="W64" s="155"/>
    </row>
    <row r="65" spans="1:23" s="256" customFormat="1" x14ac:dyDescent="0.3">
      <c r="A65" s="119">
        <v>4</v>
      </c>
      <c r="B65" s="120" t="s">
        <v>300</v>
      </c>
      <c r="C65" s="307">
        <v>123</v>
      </c>
      <c r="D65" s="122">
        <v>0</v>
      </c>
      <c r="E65" s="122">
        <v>0</v>
      </c>
      <c r="F65" s="122">
        <v>0</v>
      </c>
      <c r="G65" s="307">
        <f t="shared" si="6"/>
        <v>123</v>
      </c>
      <c r="H65" s="307">
        <v>4</v>
      </c>
      <c r="I65" s="307">
        <v>116</v>
      </c>
      <c r="J65" s="311">
        <v>3</v>
      </c>
      <c r="K65" s="122">
        <f t="shared" si="7"/>
        <v>123</v>
      </c>
      <c r="L65" s="311">
        <v>127600</v>
      </c>
      <c r="M65" s="257">
        <v>1100</v>
      </c>
      <c r="N65" s="277">
        <f t="shared" si="8"/>
        <v>81200</v>
      </c>
      <c r="O65" s="257">
        <v>700</v>
      </c>
      <c r="P65" s="119" t="s">
        <v>286</v>
      </c>
      <c r="Q65" s="8">
        <v>40000</v>
      </c>
      <c r="R65" s="257">
        <v>350</v>
      </c>
      <c r="S65" s="127"/>
      <c r="T65" s="127"/>
      <c r="W65" s="325"/>
    </row>
    <row r="66" spans="1:23" x14ac:dyDescent="0.3">
      <c r="A66" s="8">
        <v>5</v>
      </c>
      <c r="B66" s="67" t="s">
        <v>192</v>
      </c>
      <c r="C66" s="13">
        <v>222</v>
      </c>
      <c r="D66" s="3">
        <v>0</v>
      </c>
      <c r="E66" s="3">
        <v>0</v>
      </c>
      <c r="F66" s="3">
        <v>0</v>
      </c>
      <c r="G66" s="13">
        <f t="shared" si="6"/>
        <v>222</v>
      </c>
      <c r="H66" s="13">
        <v>68</v>
      </c>
      <c r="I66" s="13">
        <v>120</v>
      </c>
      <c r="J66" s="98">
        <v>34</v>
      </c>
      <c r="K66" s="3">
        <f t="shared" si="7"/>
        <v>222</v>
      </c>
      <c r="L66" s="98">
        <v>96000</v>
      </c>
      <c r="M66" s="257">
        <v>800</v>
      </c>
      <c r="N66" s="277">
        <f t="shared" si="8"/>
        <v>78000</v>
      </c>
      <c r="O66" s="257">
        <v>650</v>
      </c>
      <c r="P66" s="8" t="s">
        <v>286</v>
      </c>
      <c r="Q66" s="8">
        <v>40000</v>
      </c>
      <c r="R66" s="58">
        <v>384</v>
      </c>
      <c r="S66" s="6"/>
      <c r="T66" s="6"/>
      <c r="W66" s="155"/>
    </row>
    <row r="67" spans="1:23" x14ac:dyDescent="0.3">
      <c r="A67" s="8">
        <v>6</v>
      </c>
      <c r="B67" s="67" t="s">
        <v>193</v>
      </c>
      <c r="C67" s="13">
        <v>150</v>
      </c>
      <c r="D67" s="3">
        <v>0</v>
      </c>
      <c r="E67" s="3">
        <v>0</v>
      </c>
      <c r="F67" s="3">
        <v>0</v>
      </c>
      <c r="G67" s="13">
        <f t="shared" si="6"/>
        <v>150</v>
      </c>
      <c r="H67" s="13">
        <v>37</v>
      </c>
      <c r="I67" s="13">
        <v>100</v>
      </c>
      <c r="J67" s="98">
        <v>13</v>
      </c>
      <c r="K67" s="3">
        <f t="shared" si="7"/>
        <v>150</v>
      </c>
      <c r="L67" s="98">
        <v>80000</v>
      </c>
      <c r="M67" s="257">
        <v>800</v>
      </c>
      <c r="N67" s="277">
        <f t="shared" si="8"/>
        <v>65000</v>
      </c>
      <c r="O67" s="257">
        <v>650</v>
      </c>
      <c r="P67" s="8" t="s">
        <v>286</v>
      </c>
      <c r="Q67" s="8">
        <v>40000</v>
      </c>
      <c r="R67" s="58">
        <v>86</v>
      </c>
      <c r="S67" s="6"/>
      <c r="T67" s="6"/>
      <c r="W67" s="155"/>
    </row>
    <row r="68" spans="1:23" s="321" customFormat="1" x14ac:dyDescent="0.3">
      <c r="A68" s="119">
        <v>7</v>
      </c>
      <c r="B68" s="120" t="s">
        <v>194</v>
      </c>
      <c r="C68" s="307">
        <v>185</v>
      </c>
      <c r="D68" s="122">
        <v>0</v>
      </c>
      <c r="E68" s="122">
        <v>0</v>
      </c>
      <c r="F68" s="122">
        <v>0</v>
      </c>
      <c r="G68" s="307">
        <f t="shared" ref="G68:G73" si="9">C68+E68-F68</f>
        <v>185</v>
      </c>
      <c r="H68" s="313">
        <v>66.959999999999994</v>
      </c>
      <c r="I68" s="307">
        <v>100</v>
      </c>
      <c r="J68" s="314">
        <v>18.04</v>
      </c>
      <c r="K68" s="122">
        <f>H68+I68+J68</f>
        <v>184.99999999999997</v>
      </c>
      <c r="L68" s="311">
        <v>80000</v>
      </c>
      <c r="M68" s="257">
        <v>800</v>
      </c>
      <c r="N68" s="277">
        <f t="shared" si="8"/>
        <v>65000</v>
      </c>
      <c r="O68" s="257">
        <v>650</v>
      </c>
      <c r="P68" s="119" t="s">
        <v>286</v>
      </c>
      <c r="Q68" s="8">
        <v>40000</v>
      </c>
      <c r="R68" s="257">
        <v>136</v>
      </c>
      <c r="S68" s="127"/>
      <c r="T68" s="127"/>
      <c r="U68" s="321" t="s">
        <v>356</v>
      </c>
      <c r="W68" s="328"/>
    </row>
    <row r="69" spans="1:23" x14ac:dyDescent="0.3">
      <c r="A69" s="8">
        <v>8</v>
      </c>
      <c r="B69" s="67" t="s">
        <v>195</v>
      </c>
      <c r="C69" s="13">
        <v>203</v>
      </c>
      <c r="D69" s="3">
        <v>0</v>
      </c>
      <c r="E69" s="3">
        <v>0</v>
      </c>
      <c r="F69" s="3">
        <v>0</v>
      </c>
      <c r="G69" s="13">
        <f t="shared" si="9"/>
        <v>203</v>
      </c>
      <c r="H69" s="13">
        <v>45</v>
      </c>
      <c r="I69" s="13">
        <v>120</v>
      </c>
      <c r="J69" s="98">
        <v>38</v>
      </c>
      <c r="K69" s="3">
        <f t="shared" si="7"/>
        <v>203</v>
      </c>
      <c r="L69" s="98">
        <v>96000</v>
      </c>
      <c r="M69" s="257">
        <v>800</v>
      </c>
      <c r="N69" s="277">
        <f t="shared" si="8"/>
        <v>78000</v>
      </c>
      <c r="O69" s="257">
        <v>650</v>
      </c>
      <c r="P69" s="8" t="s">
        <v>286</v>
      </c>
      <c r="Q69" s="8">
        <v>40000</v>
      </c>
      <c r="R69" s="58">
        <v>223</v>
      </c>
      <c r="S69" s="6"/>
      <c r="T69" s="6"/>
      <c r="W69" s="155"/>
    </row>
    <row r="70" spans="1:23" x14ac:dyDescent="0.3">
      <c r="A70" s="8">
        <v>9</v>
      </c>
      <c r="B70" s="67" t="s">
        <v>196</v>
      </c>
      <c r="C70" s="13">
        <v>273</v>
      </c>
      <c r="D70" s="3">
        <v>0</v>
      </c>
      <c r="E70" s="3">
        <v>0</v>
      </c>
      <c r="F70" s="3">
        <v>0</v>
      </c>
      <c r="G70" s="13">
        <f t="shared" si="9"/>
        <v>273</v>
      </c>
      <c r="H70" s="13">
        <v>170</v>
      </c>
      <c r="I70" s="13">
        <v>100</v>
      </c>
      <c r="J70" s="98">
        <v>3</v>
      </c>
      <c r="K70" s="3">
        <f t="shared" si="7"/>
        <v>273</v>
      </c>
      <c r="L70" s="98">
        <v>80000</v>
      </c>
      <c r="M70" s="257">
        <v>800</v>
      </c>
      <c r="N70" s="277">
        <f t="shared" si="8"/>
        <v>65000</v>
      </c>
      <c r="O70" s="257">
        <v>650</v>
      </c>
      <c r="P70" s="8" t="s">
        <v>286</v>
      </c>
      <c r="Q70" s="8">
        <v>40000</v>
      </c>
      <c r="R70" s="58">
        <v>179</v>
      </c>
      <c r="S70" s="6"/>
      <c r="T70" s="6"/>
      <c r="W70" s="155"/>
    </row>
    <row r="71" spans="1:23" x14ac:dyDescent="0.3">
      <c r="A71" s="8">
        <v>10</v>
      </c>
      <c r="B71" s="67" t="s">
        <v>197</v>
      </c>
      <c r="C71" s="13">
        <v>109</v>
      </c>
      <c r="D71" s="3">
        <v>0</v>
      </c>
      <c r="E71" s="3">
        <v>0</v>
      </c>
      <c r="F71" s="3">
        <v>0</v>
      </c>
      <c r="G71" s="13">
        <f t="shared" si="9"/>
        <v>109</v>
      </c>
      <c r="H71" s="13">
        <v>0</v>
      </c>
      <c r="I71" s="13">
        <v>100</v>
      </c>
      <c r="J71" s="98">
        <v>9</v>
      </c>
      <c r="K71" s="3">
        <f>H71+I71+J71</f>
        <v>109</v>
      </c>
      <c r="L71" s="98">
        <v>80000</v>
      </c>
      <c r="M71" s="58">
        <v>800</v>
      </c>
      <c r="N71" s="277">
        <f t="shared" si="8"/>
        <v>65000</v>
      </c>
      <c r="O71" s="257">
        <v>650</v>
      </c>
      <c r="P71" s="8" t="s">
        <v>286</v>
      </c>
      <c r="Q71" s="8">
        <v>40000</v>
      </c>
      <c r="R71" s="58">
        <v>650</v>
      </c>
      <c r="S71" s="6"/>
      <c r="T71" s="6"/>
      <c r="W71" s="155"/>
    </row>
    <row r="72" spans="1:23" x14ac:dyDescent="0.3">
      <c r="A72" s="8">
        <v>11</v>
      </c>
      <c r="B72" s="67" t="s">
        <v>198</v>
      </c>
      <c r="C72" s="13">
        <v>290</v>
      </c>
      <c r="D72" s="3">
        <v>0</v>
      </c>
      <c r="E72" s="3">
        <v>0</v>
      </c>
      <c r="F72" s="3">
        <v>0</v>
      </c>
      <c r="G72" s="13">
        <f t="shared" si="9"/>
        <v>290</v>
      </c>
      <c r="H72" s="13">
        <v>39</v>
      </c>
      <c r="I72" s="13">
        <v>173</v>
      </c>
      <c r="J72" s="98">
        <v>78</v>
      </c>
      <c r="K72" s="3">
        <f t="shared" si="7"/>
        <v>290</v>
      </c>
      <c r="L72" s="98">
        <v>134940</v>
      </c>
      <c r="M72" s="58">
        <v>780</v>
      </c>
      <c r="N72" s="277">
        <f t="shared" si="8"/>
        <v>112450</v>
      </c>
      <c r="O72" s="257">
        <v>650</v>
      </c>
      <c r="P72" s="8" t="s">
        <v>286</v>
      </c>
      <c r="Q72" s="8">
        <v>40000</v>
      </c>
      <c r="R72" s="58">
        <v>616</v>
      </c>
      <c r="S72" s="6"/>
      <c r="T72" s="6"/>
      <c r="W72" s="155"/>
    </row>
    <row r="73" spans="1:23" x14ac:dyDescent="0.3">
      <c r="A73" s="8">
        <v>12</v>
      </c>
      <c r="B73" s="67" t="s">
        <v>199</v>
      </c>
      <c r="C73" s="13">
        <v>255</v>
      </c>
      <c r="D73" s="3">
        <v>0</v>
      </c>
      <c r="E73" s="3">
        <v>0</v>
      </c>
      <c r="F73" s="3">
        <v>0</v>
      </c>
      <c r="G73" s="13">
        <f t="shared" si="9"/>
        <v>255</v>
      </c>
      <c r="H73" s="13">
        <v>90</v>
      </c>
      <c r="I73" s="13">
        <v>100</v>
      </c>
      <c r="J73" s="98">
        <v>65</v>
      </c>
      <c r="K73" s="3">
        <f t="shared" si="7"/>
        <v>255</v>
      </c>
      <c r="L73" s="98">
        <v>80000</v>
      </c>
      <c r="M73" s="58">
        <v>800</v>
      </c>
      <c r="N73" s="277">
        <f t="shared" si="8"/>
        <v>65000</v>
      </c>
      <c r="O73" s="257">
        <v>650</v>
      </c>
      <c r="P73" s="8" t="s">
        <v>286</v>
      </c>
      <c r="Q73" s="8">
        <v>40000</v>
      </c>
      <c r="R73" s="58">
        <v>595</v>
      </c>
      <c r="S73" s="6"/>
      <c r="T73" s="6"/>
      <c r="W73" s="155"/>
    </row>
    <row r="74" spans="1:23" x14ac:dyDescent="0.3">
      <c r="A74" s="8"/>
      <c r="B74" s="67"/>
      <c r="C74" s="47"/>
      <c r="D74" s="7"/>
      <c r="E74" s="47"/>
      <c r="F74" s="7"/>
      <c r="G74" s="45"/>
      <c r="H74" s="47"/>
      <c r="I74" s="45"/>
      <c r="J74" s="45"/>
      <c r="K74" s="45"/>
      <c r="L74" s="58"/>
      <c r="M74" s="58"/>
      <c r="N74" s="7"/>
      <c r="O74" s="58"/>
      <c r="P74" s="8"/>
      <c r="Q74" s="8"/>
      <c r="R74" s="58"/>
      <c r="S74" s="6"/>
      <c r="T74" s="6"/>
    </row>
    <row r="75" spans="1:23" x14ac:dyDescent="0.3">
      <c r="A75" s="8"/>
      <c r="B75" s="67"/>
      <c r="C75" s="6"/>
      <c r="D75" s="6"/>
      <c r="E75" s="6"/>
      <c r="F75" s="6"/>
      <c r="G75" s="6"/>
      <c r="H75" s="96"/>
      <c r="I75" s="96"/>
      <c r="J75" s="116"/>
      <c r="K75" s="116"/>
      <c r="L75" s="58"/>
      <c r="M75" s="58"/>
      <c r="N75" s="7"/>
      <c r="O75" s="58"/>
      <c r="P75" s="8"/>
      <c r="Q75" s="8"/>
      <c r="R75" s="58"/>
      <c r="S75" s="6"/>
      <c r="T75" s="6"/>
    </row>
    <row r="76" spans="1:23" x14ac:dyDescent="0.3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8"/>
      <c r="Q76" s="8"/>
      <c r="R76" s="6"/>
      <c r="S76" s="6"/>
      <c r="T76" s="6"/>
    </row>
    <row r="77" spans="1:23" x14ac:dyDescent="0.3">
      <c r="A77" s="6"/>
      <c r="B77" s="41" t="s">
        <v>3</v>
      </c>
      <c r="C77" s="7">
        <f t="shared" ref="C77:J77" si="10">SUM(C62:C76)</f>
        <v>2446</v>
      </c>
      <c r="D77" s="7">
        <f t="shared" si="10"/>
        <v>0</v>
      </c>
      <c r="E77" s="7">
        <f t="shared" si="10"/>
        <v>0</v>
      </c>
      <c r="F77" s="7">
        <f t="shared" si="10"/>
        <v>0</v>
      </c>
      <c r="G77" s="7">
        <f t="shared" si="10"/>
        <v>2446</v>
      </c>
      <c r="H77" s="7">
        <f t="shared" si="10"/>
        <v>772.96</v>
      </c>
      <c r="I77" s="47">
        <f t="shared" si="10"/>
        <v>1339</v>
      </c>
      <c r="J77" s="7">
        <f t="shared" si="10"/>
        <v>334.03999999999996</v>
      </c>
      <c r="K77" s="7">
        <f>SUM(K62:K76)</f>
        <v>2446</v>
      </c>
      <c r="L77" s="7">
        <f>SUM(L62:L76)</f>
        <v>1095340</v>
      </c>
      <c r="M77" s="47">
        <f>SUM(M62:M76)/12</f>
        <v>817.5</v>
      </c>
      <c r="N77" s="7">
        <f>SUM(N62:N76)</f>
        <v>881650</v>
      </c>
      <c r="O77" s="47">
        <f>SUM(O62:O76)/12</f>
        <v>658.33333333333337</v>
      </c>
      <c r="P77" s="8" t="s">
        <v>286</v>
      </c>
      <c r="Q77" s="8">
        <f>SUM(Q62:Q73)/12</f>
        <v>40000</v>
      </c>
      <c r="R77" s="7">
        <f>SUM(R62:R76)</f>
        <v>4513</v>
      </c>
      <c r="S77" s="47"/>
      <c r="T77" s="6"/>
    </row>
    <row r="79" spans="1:23" x14ac:dyDescent="0.3">
      <c r="A79" s="16" t="s">
        <v>46</v>
      </c>
      <c r="H79" s="18"/>
      <c r="O79" s="419" t="str">
        <f>O36</f>
        <v>Bermani Ulu, 31 Desember 2023</v>
      </c>
      <c r="P79" s="419"/>
      <c r="Q79" s="419"/>
      <c r="R79" s="419"/>
      <c r="S79" s="419"/>
      <c r="T79" s="419"/>
    </row>
    <row r="80" spans="1:23" x14ac:dyDescent="0.3">
      <c r="B80" s="315" t="s">
        <v>325</v>
      </c>
      <c r="O80" s="419" t="s">
        <v>2</v>
      </c>
      <c r="P80" s="419"/>
      <c r="Q80" s="419"/>
      <c r="R80" s="419"/>
      <c r="S80" s="419"/>
      <c r="T80" s="419"/>
    </row>
    <row r="81" spans="1:20" x14ac:dyDescent="0.3">
      <c r="B81" s="306" t="s">
        <v>352</v>
      </c>
    </row>
    <row r="82" spans="1:20" x14ac:dyDescent="0.3">
      <c r="B82" s="82" t="s">
        <v>390</v>
      </c>
    </row>
    <row r="83" spans="1:20" x14ac:dyDescent="0.3">
      <c r="O83" s="428" t="str">
        <f>O40</f>
        <v>DODIT AGUSTIAWAN, SP</v>
      </c>
      <c r="P83" s="428"/>
      <c r="Q83" s="428"/>
      <c r="R83" s="428"/>
      <c r="S83" s="428"/>
      <c r="T83" s="428"/>
    </row>
    <row r="84" spans="1:20" x14ac:dyDescent="0.3">
      <c r="O84" s="419" t="str">
        <f>O41</f>
        <v>NIP. 19730816 200704 1 001</v>
      </c>
      <c r="P84" s="419"/>
      <c r="Q84" s="419"/>
      <c r="R84" s="419"/>
      <c r="S84" s="419"/>
      <c r="T84" s="419"/>
    </row>
    <row r="85" spans="1:20" x14ac:dyDescent="0.3">
      <c r="O85" s="89"/>
      <c r="P85" s="89"/>
      <c r="Q85" s="89"/>
      <c r="R85" s="89"/>
      <c r="S85" s="89"/>
      <c r="T85" s="89"/>
    </row>
    <row r="86" spans="1:20" x14ac:dyDescent="0.3">
      <c r="A86" s="16" t="s">
        <v>96</v>
      </c>
    </row>
    <row r="87" spans="1:20" x14ac:dyDescent="0.3">
      <c r="L87" s="17"/>
    </row>
    <row r="88" spans="1:20" x14ac:dyDescent="0.3">
      <c r="A88" s="441" t="s">
        <v>93</v>
      </c>
      <c r="B88" s="460"/>
      <c r="C88" s="460"/>
      <c r="D88" s="460"/>
      <c r="E88" s="460"/>
      <c r="F88" s="460"/>
      <c r="G88" s="460"/>
      <c r="H88" s="460"/>
      <c r="I88" s="460"/>
      <c r="J88" s="460"/>
      <c r="K88" s="460"/>
      <c r="L88" s="460"/>
      <c r="M88" s="460"/>
      <c r="N88" s="460"/>
      <c r="O88" s="460"/>
      <c r="P88" s="460"/>
      <c r="Q88" s="460"/>
      <c r="R88" s="460"/>
      <c r="S88" s="460"/>
      <c r="T88" s="447"/>
    </row>
    <row r="89" spans="1:20" x14ac:dyDescent="0.3">
      <c r="A89" s="444" t="s">
        <v>4</v>
      </c>
      <c r="B89" s="461"/>
      <c r="C89" s="461"/>
      <c r="D89" s="461"/>
      <c r="E89" s="461"/>
      <c r="F89" s="461"/>
      <c r="G89" s="461"/>
      <c r="H89" s="461"/>
      <c r="I89" s="461"/>
      <c r="J89" s="461"/>
      <c r="K89" s="461"/>
      <c r="L89" s="461"/>
      <c r="M89" s="461"/>
      <c r="N89" s="461"/>
      <c r="O89" s="461"/>
      <c r="P89" s="461"/>
      <c r="Q89" s="461"/>
      <c r="R89" s="461"/>
      <c r="S89" s="461"/>
      <c r="T89" s="445"/>
    </row>
    <row r="90" spans="1:20" x14ac:dyDescent="0.3">
      <c r="N90" s="18"/>
    </row>
    <row r="91" spans="1:20" x14ac:dyDescent="0.3">
      <c r="A91" s="19" t="s">
        <v>5</v>
      </c>
      <c r="B91" s="19"/>
      <c r="C91" s="19" t="s">
        <v>79</v>
      </c>
      <c r="D91" s="19"/>
      <c r="L91" s="20"/>
      <c r="N91" s="20"/>
      <c r="Q91" s="70" t="s">
        <v>42</v>
      </c>
      <c r="S91" s="16" t="str">
        <f>S49</f>
        <v>: 2023</v>
      </c>
    </row>
    <row r="92" spans="1:20" x14ac:dyDescent="0.3">
      <c r="A92" s="16" t="s">
        <v>9</v>
      </c>
      <c r="C92" s="16" t="str">
        <f>C50</f>
        <v>: BERMANI ULU</v>
      </c>
      <c r="Q92" s="70" t="s">
        <v>43</v>
      </c>
      <c r="S92" s="16" t="s">
        <v>45</v>
      </c>
    </row>
    <row r="93" spans="1:20" x14ac:dyDescent="0.3">
      <c r="A93" s="16" t="s">
        <v>6</v>
      </c>
      <c r="C93" s="16" t="s">
        <v>99</v>
      </c>
      <c r="Q93" s="70" t="s">
        <v>44</v>
      </c>
      <c r="S93" s="16" t="str">
        <f>S51</f>
        <v>: IV ( Empat )</v>
      </c>
    </row>
    <row r="94" spans="1:20" x14ac:dyDescent="0.3">
      <c r="A94" s="16" t="s">
        <v>7</v>
      </c>
      <c r="C94" s="16" t="s">
        <v>41</v>
      </c>
    </row>
    <row r="96" spans="1:20" x14ac:dyDescent="0.3">
      <c r="A96" s="424" t="s">
        <v>8</v>
      </c>
      <c r="B96" s="424" t="s">
        <v>91</v>
      </c>
      <c r="C96" s="22" t="s">
        <v>10</v>
      </c>
      <c r="D96" s="433" t="s">
        <v>15</v>
      </c>
      <c r="E96" s="422"/>
      <c r="F96" s="422"/>
      <c r="G96" s="422"/>
      <c r="H96" s="422"/>
      <c r="I96" s="422"/>
      <c r="J96" s="422"/>
      <c r="K96" s="423"/>
      <c r="L96" s="431" t="s">
        <v>28</v>
      </c>
      <c r="M96" s="432"/>
      <c r="N96" s="431" t="s">
        <v>28</v>
      </c>
      <c r="O96" s="432"/>
      <c r="P96" s="22"/>
      <c r="Q96" s="381"/>
      <c r="R96" s="421" t="s">
        <v>35</v>
      </c>
      <c r="S96" s="427"/>
      <c r="T96" s="424" t="s">
        <v>39</v>
      </c>
    </row>
    <row r="97" spans="1:20" x14ac:dyDescent="0.3">
      <c r="A97" s="425"/>
      <c r="B97" s="425"/>
      <c r="C97" s="24" t="s">
        <v>11</v>
      </c>
      <c r="D97" s="421" t="s">
        <v>16</v>
      </c>
      <c r="E97" s="422"/>
      <c r="F97" s="422"/>
      <c r="G97" s="423"/>
      <c r="H97" s="433" t="s">
        <v>23</v>
      </c>
      <c r="I97" s="422"/>
      <c r="J97" s="422"/>
      <c r="K97" s="423"/>
      <c r="L97" s="434" t="s">
        <v>29</v>
      </c>
      <c r="M97" s="435"/>
      <c r="N97" s="434" t="s">
        <v>29</v>
      </c>
      <c r="O97" s="435"/>
      <c r="P97" s="24"/>
      <c r="Q97" s="26" t="s">
        <v>416</v>
      </c>
      <c r="R97" s="429" t="s">
        <v>36</v>
      </c>
      <c r="S97" s="430"/>
      <c r="T97" s="425"/>
    </row>
    <row r="98" spans="1:20" x14ac:dyDescent="0.3">
      <c r="A98" s="425"/>
      <c r="B98" s="425"/>
      <c r="C98" s="26" t="s">
        <v>12</v>
      </c>
      <c r="D98" s="23"/>
      <c r="E98" s="27"/>
      <c r="F98" s="23"/>
      <c r="G98" s="23"/>
      <c r="H98" s="23"/>
      <c r="I98" s="23"/>
      <c r="J98" s="23"/>
      <c r="K98" s="23"/>
      <c r="L98" s="421" t="s">
        <v>30</v>
      </c>
      <c r="M98" s="427"/>
      <c r="N98" s="421" t="s">
        <v>30</v>
      </c>
      <c r="O98" s="427"/>
      <c r="P98" s="24" t="s">
        <v>34</v>
      </c>
      <c r="Q98" s="24" t="s">
        <v>417</v>
      </c>
      <c r="R98" s="22"/>
      <c r="S98" s="22"/>
      <c r="T98" s="425"/>
    </row>
    <row r="99" spans="1:20" x14ac:dyDescent="0.3">
      <c r="A99" s="425"/>
      <c r="B99" s="425"/>
      <c r="C99" s="26" t="s">
        <v>13</v>
      </c>
      <c r="D99" s="24" t="s">
        <v>17</v>
      </c>
      <c r="E99" s="28" t="s">
        <v>17</v>
      </c>
      <c r="F99" s="24" t="s">
        <v>20</v>
      </c>
      <c r="G99" s="24" t="s">
        <v>22</v>
      </c>
      <c r="H99" s="24" t="s">
        <v>24</v>
      </c>
      <c r="I99" s="24" t="s">
        <v>25</v>
      </c>
      <c r="J99" s="24" t="s">
        <v>26</v>
      </c>
      <c r="K99" s="24" t="s">
        <v>22</v>
      </c>
      <c r="L99" s="429" t="s">
        <v>14</v>
      </c>
      <c r="M99" s="430"/>
      <c r="N99" s="429" t="s">
        <v>33</v>
      </c>
      <c r="O99" s="430"/>
      <c r="P99" s="24" t="s">
        <v>28</v>
      </c>
      <c r="Q99" s="24" t="s">
        <v>418</v>
      </c>
      <c r="R99" s="24" t="s">
        <v>37</v>
      </c>
      <c r="S99" s="24" t="s">
        <v>38</v>
      </c>
      <c r="T99" s="425"/>
    </row>
    <row r="100" spans="1:20" x14ac:dyDescent="0.3">
      <c r="A100" s="425"/>
      <c r="B100" s="425"/>
      <c r="C100" s="26" t="s">
        <v>14</v>
      </c>
      <c r="D100" s="24" t="s">
        <v>18</v>
      </c>
      <c r="E100" s="28" t="s">
        <v>19</v>
      </c>
      <c r="F100" s="24" t="s">
        <v>21</v>
      </c>
      <c r="G100" s="24"/>
      <c r="H100" s="24"/>
      <c r="I100" s="24"/>
      <c r="J100" s="24" t="s">
        <v>27</v>
      </c>
      <c r="K100" s="24"/>
      <c r="L100" s="22" t="s">
        <v>22</v>
      </c>
      <c r="M100" s="22" t="s">
        <v>31</v>
      </c>
      <c r="N100" s="22" t="s">
        <v>22</v>
      </c>
      <c r="O100" s="22" t="s">
        <v>31</v>
      </c>
      <c r="P100" s="24"/>
      <c r="Q100" s="24"/>
      <c r="R100" s="25"/>
      <c r="S100" s="25"/>
      <c r="T100" s="425"/>
    </row>
    <row r="101" spans="1:20" x14ac:dyDescent="0.3">
      <c r="A101" s="426"/>
      <c r="B101" s="426"/>
      <c r="C101" s="29"/>
      <c r="D101" s="30"/>
      <c r="E101" s="31"/>
      <c r="F101" s="30"/>
      <c r="G101" s="30"/>
      <c r="H101" s="30"/>
      <c r="I101" s="30"/>
      <c r="J101" s="30"/>
      <c r="K101" s="30"/>
      <c r="L101" s="32" t="s">
        <v>29</v>
      </c>
      <c r="M101" s="33" t="s">
        <v>32</v>
      </c>
      <c r="N101" s="32" t="s">
        <v>29</v>
      </c>
      <c r="O101" s="33" t="s">
        <v>32</v>
      </c>
      <c r="P101" s="33"/>
      <c r="Q101" s="33"/>
      <c r="R101" s="30"/>
      <c r="S101" s="30"/>
      <c r="T101" s="426"/>
    </row>
    <row r="102" spans="1:20" x14ac:dyDescent="0.3">
      <c r="A102" s="8">
        <v>1</v>
      </c>
      <c r="B102" s="8">
        <v>2</v>
      </c>
      <c r="C102" s="8">
        <v>3</v>
      </c>
      <c r="D102" s="8">
        <v>4</v>
      </c>
      <c r="E102" s="8">
        <v>5</v>
      </c>
      <c r="F102" s="8">
        <v>6</v>
      </c>
      <c r="G102" s="8" t="s">
        <v>0</v>
      </c>
      <c r="H102" s="8">
        <v>8</v>
      </c>
      <c r="I102" s="8">
        <v>9</v>
      </c>
      <c r="J102" s="8">
        <v>10</v>
      </c>
      <c r="K102" s="8" t="s">
        <v>1</v>
      </c>
      <c r="L102" s="8">
        <v>12</v>
      </c>
      <c r="M102" s="8">
        <v>13</v>
      </c>
      <c r="N102" s="8">
        <v>14</v>
      </c>
      <c r="O102" s="8">
        <v>15</v>
      </c>
      <c r="P102" s="8">
        <v>16</v>
      </c>
      <c r="Q102" s="8"/>
      <c r="R102" s="8">
        <v>17</v>
      </c>
      <c r="S102" s="8">
        <v>18</v>
      </c>
      <c r="T102" s="8">
        <v>19</v>
      </c>
    </row>
    <row r="103" spans="1:20" x14ac:dyDescent="0.3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7"/>
      <c r="P103" s="8"/>
      <c r="Q103" s="8"/>
      <c r="R103" s="6"/>
      <c r="S103" s="6"/>
      <c r="T103" s="6"/>
    </row>
    <row r="104" spans="1:20" x14ac:dyDescent="0.3">
      <c r="A104" s="8">
        <v>1</v>
      </c>
      <c r="B104" s="67" t="s">
        <v>188</v>
      </c>
      <c r="C104" s="13">
        <v>0</v>
      </c>
      <c r="D104" s="3">
        <v>0</v>
      </c>
      <c r="E104" s="3">
        <v>0</v>
      </c>
      <c r="F104" s="3">
        <v>0</v>
      </c>
      <c r="G104" s="3">
        <f t="shared" ref="G104:G115" si="11">C104+E104-F104</f>
        <v>0</v>
      </c>
      <c r="H104" s="3">
        <v>0</v>
      </c>
      <c r="I104" s="3">
        <v>0</v>
      </c>
      <c r="J104" s="68">
        <v>0</v>
      </c>
      <c r="K104" s="3">
        <f>H104+I104+J104</f>
        <v>0</v>
      </c>
      <c r="L104" s="13">
        <v>0</v>
      </c>
      <c r="M104" s="3">
        <v>0</v>
      </c>
      <c r="N104" s="3">
        <v>0</v>
      </c>
      <c r="O104" s="3">
        <v>0</v>
      </c>
      <c r="P104" s="8" t="s">
        <v>66</v>
      </c>
      <c r="Q104" s="8"/>
      <c r="R104" s="3">
        <v>0</v>
      </c>
      <c r="S104" s="6"/>
      <c r="T104" s="6"/>
    </row>
    <row r="105" spans="1:20" x14ac:dyDescent="0.3">
      <c r="A105" s="8">
        <v>2</v>
      </c>
      <c r="B105" s="67" t="s">
        <v>189</v>
      </c>
      <c r="C105" s="13">
        <v>0</v>
      </c>
      <c r="D105" s="3">
        <v>0</v>
      </c>
      <c r="E105" s="3">
        <v>0</v>
      </c>
      <c r="F105" s="3">
        <v>0</v>
      </c>
      <c r="G105" s="3">
        <f t="shared" si="11"/>
        <v>0</v>
      </c>
      <c r="H105" s="64">
        <v>0</v>
      </c>
      <c r="I105" s="3">
        <v>0</v>
      </c>
      <c r="J105" s="68">
        <v>0</v>
      </c>
      <c r="K105" s="3">
        <f t="shared" ref="K105:K115" si="12">H105+I105+J105</f>
        <v>0</v>
      </c>
      <c r="L105" s="13">
        <v>0</v>
      </c>
      <c r="M105" s="3">
        <v>0</v>
      </c>
      <c r="N105" s="3">
        <v>0</v>
      </c>
      <c r="O105" s="3">
        <v>0</v>
      </c>
      <c r="P105" s="8" t="s">
        <v>66</v>
      </c>
      <c r="Q105" s="8"/>
      <c r="R105" s="3">
        <v>0</v>
      </c>
      <c r="S105" s="6"/>
      <c r="T105" s="6"/>
    </row>
    <row r="106" spans="1:20" x14ac:dyDescent="0.3">
      <c r="A106" s="8">
        <v>3</v>
      </c>
      <c r="B106" s="67" t="s">
        <v>190</v>
      </c>
      <c r="C106" s="13">
        <v>0</v>
      </c>
      <c r="D106" s="3">
        <v>0</v>
      </c>
      <c r="E106" s="3">
        <v>0</v>
      </c>
      <c r="F106" s="3">
        <v>0</v>
      </c>
      <c r="G106" s="3">
        <f t="shared" si="11"/>
        <v>0</v>
      </c>
      <c r="H106" s="3">
        <v>0</v>
      </c>
      <c r="I106" s="64">
        <v>0</v>
      </c>
      <c r="J106" s="68">
        <v>0</v>
      </c>
      <c r="K106" s="3">
        <f t="shared" si="12"/>
        <v>0</v>
      </c>
      <c r="L106" s="13">
        <v>0</v>
      </c>
      <c r="M106" s="3">
        <v>0</v>
      </c>
      <c r="N106" s="3">
        <v>0</v>
      </c>
      <c r="O106" s="3">
        <v>0</v>
      </c>
      <c r="P106" s="8" t="s">
        <v>66</v>
      </c>
      <c r="Q106" s="8"/>
      <c r="R106" s="3">
        <v>0</v>
      </c>
      <c r="S106" s="6"/>
      <c r="T106" s="6"/>
    </row>
    <row r="107" spans="1:20" x14ac:dyDescent="0.3">
      <c r="A107" s="8">
        <v>4</v>
      </c>
      <c r="B107" s="67" t="s">
        <v>191</v>
      </c>
      <c r="C107" s="13">
        <v>0</v>
      </c>
      <c r="D107" s="13">
        <v>0</v>
      </c>
      <c r="E107" s="13">
        <v>0</v>
      </c>
      <c r="F107" s="13">
        <v>0</v>
      </c>
      <c r="G107" s="13">
        <f t="shared" si="11"/>
        <v>0</v>
      </c>
      <c r="H107" s="13">
        <v>0</v>
      </c>
      <c r="I107" s="13">
        <v>0</v>
      </c>
      <c r="J107" s="98">
        <v>0</v>
      </c>
      <c r="K107" s="3">
        <f t="shared" si="12"/>
        <v>0</v>
      </c>
      <c r="L107" s="13">
        <v>0</v>
      </c>
      <c r="M107" s="3">
        <v>0</v>
      </c>
      <c r="N107" s="3">
        <v>0</v>
      </c>
      <c r="O107" s="3">
        <v>0</v>
      </c>
      <c r="P107" s="8" t="s">
        <v>66</v>
      </c>
      <c r="Q107" s="8"/>
      <c r="R107" s="3">
        <v>0</v>
      </c>
      <c r="S107" s="6"/>
      <c r="T107" s="6"/>
    </row>
    <row r="108" spans="1:20" x14ac:dyDescent="0.3">
      <c r="A108" s="8">
        <v>5</v>
      </c>
      <c r="B108" s="67" t="s">
        <v>192</v>
      </c>
      <c r="C108" s="13">
        <v>0</v>
      </c>
      <c r="D108" s="13">
        <v>0</v>
      </c>
      <c r="E108" s="13">
        <v>0</v>
      </c>
      <c r="F108" s="13">
        <v>0</v>
      </c>
      <c r="G108" s="13">
        <f t="shared" si="11"/>
        <v>0</v>
      </c>
      <c r="H108" s="13">
        <v>0</v>
      </c>
      <c r="I108" s="13">
        <v>0</v>
      </c>
      <c r="J108" s="98">
        <v>0</v>
      </c>
      <c r="K108" s="3">
        <f t="shared" si="12"/>
        <v>0</v>
      </c>
      <c r="L108" s="58">
        <v>0</v>
      </c>
      <c r="M108" s="58">
        <v>0</v>
      </c>
      <c r="N108" s="58">
        <f>I108*O108</f>
        <v>0</v>
      </c>
      <c r="O108" s="58">
        <v>0</v>
      </c>
      <c r="P108" s="8" t="s">
        <v>66</v>
      </c>
      <c r="Q108" s="8">
        <v>0</v>
      </c>
      <c r="R108" s="59">
        <v>0</v>
      </c>
      <c r="S108" s="6"/>
      <c r="T108" s="6"/>
    </row>
    <row r="109" spans="1:20" x14ac:dyDescent="0.3">
      <c r="A109" s="8">
        <v>6</v>
      </c>
      <c r="B109" s="67" t="s">
        <v>193</v>
      </c>
      <c r="C109" s="13">
        <v>0</v>
      </c>
      <c r="D109" s="13">
        <v>0</v>
      </c>
      <c r="E109" s="13">
        <v>0</v>
      </c>
      <c r="F109" s="13">
        <v>0</v>
      </c>
      <c r="G109" s="13">
        <f t="shared" si="11"/>
        <v>0</v>
      </c>
      <c r="H109" s="13">
        <v>0</v>
      </c>
      <c r="I109" s="13">
        <v>0</v>
      </c>
      <c r="J109" s="98">
        <v>0</v>
      </c>
      <c r="K109" s="3">
        <f t="shared" si="12"/>
        <v>0</v>
      </c>
      <c r="L109" s="58"/>
      <c r="M109" s="3"/>
      <c r="N109" s="58">
        <f t="shared" ref="N109:N115" si="13">I109*O109</f>
        <v>0</v>
      </c>
      <c r="O109" s="3"/>
      <c r="P109" s="8" t="s">
        <v>66</v>
      </c>
      <c r="Q109" s="8"/>
      <c r="R109" s="3">
        <v>0</v>
      </c>
      <c r="S109" s="6"/>
      <c r="T109" s="6"/>
    </row>
    <row r="110" spans="1:20" x14ac:dyDescent="0.3">
      <c r="A110" s="8">
        <v>7</v>
      </c>
      <c r="B110" s="67" t="s">
        <v>194</v>
      </c>
      <c r="C110" s="13">
        <v>0</v>
      </c>
      <c r="D110" s="13">
        <v>0</v>
      </c>
      <c r="E110" s="13">
        <v>0</v>
      </c>
      <c r="F110" s="13">
        <v>0</v>
      </c>
      <c r="G110" s="13">
        <f t="shared" si="11"/>
        <v>0</v>
      </c>
      <c r="H110" s="13">
        <v>0</v>
      </c>
      <c r="I110" s="13">
        <v>0</v>
      </c>
      <c r="J110" s="98">
        <v>0</v>
      </c>
      <c r="K110" s="3">
        <f t="shared" si="12"/>
        <v>0</v>
      </c>
      <c r="L110" s="58">
        <v>0</v>
      </c>
      <c r="M110" s="58">
        <v>0</v>
      </c>
      <c r="N110" s="58">
        <f t="shared" si="13"/>
        <v>0</v>
      </c>
      <c r="O110" s="58">
        <v>0</v>
      </c>
      <c r="P110" s="8" t="s">
        <v>66</v>
      </c>
      <c r="Q110" s="8">
        <v>0</v>
      </c>
      <c r="R110" s="59">
        <v>0</v>
      </c>
      <c r="S110" s="6"/>
      <c r="T110" s="6"/>
    </row>
    <row r="111" spans="1:20" x14ac:dyDescent="0.3">
      <c r="A111" s="8">
        <v>8</v>
      </c>
      <c r="B111" s="67" t="s">
        <v>195</v>
      </c>
      <c r="C111" s="13">
        <v>0</v>
      </c>
      <c r="D111" s="13">
        <v>0</v>
      </c>
      <c r="E111" s="13">
        <v>0</v>
      </c>
      <c r="F111" s="13">
        <v>0</v>
      </c>
      <c r="G111" s="13">
        <f t="shared" si="11"/>
        <v>0</v>
      </c>
      <c r="H111" s="13">
        <v>0</v>
      </c>
      <c r="I111" s="13">
        <v>0</v>
      </c>
      <c r="J111" s="98">
        <v>0</v>
      </c>
      <c r="K111" s="3">
        <f t="shared" si="12"/>
        <v>0</v>
      </c>
      <c r="L111" s="58">
        <v>0</v>
      </c>
      <c r="M111" s="58">
        <v>0</v>
      </c>
      <c r="N111" s="58">
        <f t="shared" si="13"/>
        <v>0</v>
      </c>
      <c r="O111" s="58">
        <v>0</v>
      </c>
      <c r="P111" s="8" t="s">
        <v>66</v>
      </c>
      <c r="Q111" s="8">
        <v>0</v>
      </c>
      <c r="R111" s="59">
        <v>0</v>
      </c>
      <c r="S111" s="6"/>
      <c r="T111" s="6"/>
    </row>
    <row r="112" spans="1:20" x14ac:dyDescent="0.3">
      <c r="A112" s="8">
        <v>9</v>
      </c>
      <c r="B112" s="67" t="s">
        <v>196</v>
      </c>
      <c r="C112" s="13">
        <v>0</v>
      </c>
      <c r="D112" s="13">
        <v>0</v>
      </c>
      <c r="E112" s="13">
        <v>0</v>
      </c>
      <c r="F112" s="13">
        <v>0</v>
      </c>
      <c r="G112" s="13">
        <f t="shared" si="11"/>
        <v>0</v>
      </c>
      <c r="H112" s="13">
        <v>0</v>
      </c>
      <c r="I112" s="13">
        <v>0</v>
      </c>
      <c r="J112" s="98">
        <v>0</v>
      </c>
      <c r="K112" s="3">
        <f t="shared" si="12"/>
        <v>0</v>
      </c>
      <c r="L112" s="58">
        <v>0</v>
      </c>
      <c r="M112" s="58">
        <v>0</v>
      </c>
      <c r="N112" s="58">
        <f t="shared" si="13"/>
        <v>0</v>
      </c>
      <c r="O112" s="58">
        <v>0</v>
      </c>
      <c r="P112" s="8" t="s">
        <v>66</v>
      </c>
      <c r="Q112" s="8">
        <v>0</v>
      </c>
      <c r="R112" s="304">
        <v>0</v>
      </c>
      <c r="S112" s="6"/>
      <c r="T112" s="6"/>
    </row>
    <row r="113" spans="1:20" x14ac:dyDescent="0.3">
      <c r="A113" s="8">
        <v>10</v>
      </c>
      <c r="B113" s="67" t="s">
        <v>197</v>
      </c>
      <c r="C113" s="13">
        <v>0</v>
      </c>
      <c r="D113" s="13">
        <v>0</v>
      </c>
      <c r="E113" s="13">
        <v>0</v>
      </c>
      <c r="F113" s="13">
        <v>0</v>
      </c>
      <c r="G113" s="13">
        <f t="shared" si="11"/>
        <v>0</v>
      </c>
      <c r="H113" s="13">
        <v>0</v>
      </c>
      <c r="I113" s="13">
        <v>0</v>
      </c>
      <c r="J113" s="98">
        <v>0</v>
      </c>
      <c r="K113" s="3">
        <f t="shared" si="12"/>
        <v>0</v>
      </c>
      <c r="L113" s="58"/>
      <c r="M113" s="3"/>
      <c r="N113" s="58">
        <f t="shared" si="13"/>
        <v>0</v>
      </c>
      <c r="O113" s="3"/>
      <c r="P113" s="8" t="s">
        <v>66</v>
      </c>
      <c r="Q113" s="8"/>
      <c r="R113" s="3">
        <v>0</v>
      </c>
      <c r="S113" s="6"/>
      <c r="T113" s="6"/>
    </row>
    <row r="114" spans="1:20" x14ac:dyDescent="0.3">
      <c r="A114" s="8">
        <v>11</v>
      </c>
      <c r="B114" s="67" t="s">
        <v>198</v>
      </c>
      <c r="C114" s="13">
        <v>0</v>
      </c>
      <c r="D114" s="13">
        <v>0</v>
      </c>
      <c r="E114" s="13">
        <v>0</v>
      </c>
      <c r="F114" s="13">
        <v>0</v>
      </c>
      <c r="G114" s="13">
        <f t="shared" si="11"/>
        <v>0</v>
      </c>
      <c r="H114" s="13">
        <v>0</v>
      </c>
      <c r="I114" s="13">
        <v>0</v>
      </c>
      <c r="J114" s="98">
        <v>0</v>
      </c>
      <c r="K114" s="3">
        <f t="shared" si="12"/>
        <v>0</v>
      </c>
      <c r="L114" s="58"/>
      <c r="M114" s="3"/>
      <c r="N114" s="58">
        <f t="shared" si="13"/>
        <v>0</v>
      </c>
      <c r="O114" s="3"/>
      <c r="P114" s="8" t="s">
        <v>66</v>
      </c>
      <c r="Q114" s="8"/>
      <c r="R114" s="3">
        <v>0</v>
      </c>
      <c r="S114" s="6"/>
      <c r="T114" s="6"/>
    </row>
    <row r="115" spans="1:20" x14ac:dyDescent="0.3">
      <c r="A115" s="8">
        <v>12</v>
      </c>
      <c r="B115" s="67" t="s">
        <v>199</v>
      </c>
      <c r="C115" s="13">
        <v>0</v>
      </c>
      <c r="D115" s="13">
        <v>0</v>
      </c>
      <c r="E115" s="13">
        <v>0</v>
      </c>
      <c r="F115" s="13">
        <v>0</v>
      </c>
      <c r="G115" s="13">
        <f t="shared" si="11"/>
        <v>0</v>
      </c>
      <c r="H115" s="13">
        <v>0</v>
      </c>
      <c r="I115" s="13">
        <v>0</v>
      </c>
      <c r="J115" s="98">
        <v>0</v>
      </c>
      <c r="K115" s="3">
        <f t="shared" si="12"/>
        <v>0</v>
      </c>
      <c r="L115" s="58">
        <v>0</v>
      </c>
      <c r="M115" s="58">
        <v>0</v>
      </c>
      <c r="N115" s="58">
        <f t="shared" si="13"/>
        <v>0</v>
      </c>
      <c r="O115" s="58">
        <v>0</v>
      </c>
      <c r="P115" s="8" t="s">
        <v>66</v>
      </c>
      <c r="Q115" s="8">
        <v>0</v>
      </c>
      <c r="R115" s="59">
        <v>0</v>
      </c>
      <c r="S115" s="6"/>
      <c r="T115" s="6"/>
    </row>
    <row r="116" spans="1:20" x14ac:dyDescent="0.3">
      <c r="A116" s="8"/>
      <c r="B116" s="67"/>
      <c r="C116" s="47"/>
      <c r="D116" s="7"/>
      <c r="E116" s="47"/>
      <c r="F116" s="7"/>
      <c r="G116" s="45"/>
      <c r="H116" s="47"/>
      <c r="I116" s="45"/>
      <c r="J116" s="45"/>
      <c r="K116" s="45"/>
      <c r="L116" s="58"/>
      <c r="M116" s="58"/>
      <c r="N116" s="58"/>
      <c r="O116" s="58"/>
      <c r="P116" s="8"/>
      <c r="Q116" s="8"/>
      <c r="R116" s="59"/>
      <c r="S116" s="6"/>
      <c r="T116" s="6"/>
    </row>
    <row r="117" spans="1:20" x14ac:dyDescent="0.3">
      <c r="A117" s="8"/>
      <c r="B117" s="67"/>
      <c r="C117" s="6"/>
      <c r="D117" s="6"/>
      <c r="E117" s="6"/>
      <c r="F117" s="6"/>
      <c r="G117" s="6"/>
      <c r="H117" s="96"/>
      <c r="I117" s="96"/>
      <c r="J117" s="116"/>
      <c r="K117" s="116"/>
      <c r="L117" s="6"/>
      <c r="M117" s="6"/>
      <c r="N117" s="6"/>
      <c r="O117" s="6"/>
      <c r="P117" s="8"/>
      <c r="Q117" s="8"/>
      <c r="R117" s="8"/>
      <c r="S117" s="6"/>
      <c r="T117" s="6"/>
    </row>
    <row r="118" spans="1:20" x14ac:dyDescent="0.3">
      <c r="A118" s="6"/>
      <c r="B118" s="41" t="s">
        <v>3</v>
      </c>
      <c r="C118" s="13">
        <f t="shared" ref="C118:K118" si="14">SUM(C104:C117)</f>
        <v>0</v>
      </c>
      <c r="D118" s="3">
        <f t="shared" si="14"/>
        <v>0</v>
      </c>
      <c r="E118" s="3">
        <f t="shared" si="14"/>
        <v>0</v>
      </c>
      <c r="F118" s="3">
        <f t="shared" si="14"/>
        <v>0</v>
      </c>
      <c r="G118" s="3">
        <f t="shared" si="14"/>
        <v>0</v>
      </c>
      <c r="H118" s="3">
        <f t="shared" si="14"/>
        <v>0</v>
      </c>
      <c r="I118" s="3">
        <f t="shared" si="14"/>
        <v>0</v>
      </c>
      <c r="J118" s="3">
        <f t="shared" si="14"/>
        <v>0</v>
      </c>
      <c r="K118" s="3">
        <f t="shared" si="14"/>
        <v>0</v>
      </c>
      <c r="L118" s="40">
        <f>SUM(L108:L117)</f>
        <v>0</v>
      </c>
      <c r="M118" s="63">
        <f>SUM(M108:M117)/5</f>
        <v>0</v>
      </c>
      <c r="N118" s="7">
        <f>SUM(N108:N117)</f>
        <v>0</v>
      </c>
      <c r="O118" s="63">
        <f>SUM(O108:O117)/5</f>
        <v>0</v>
      </c>
      <c r="P118" s="8" t="s">
        <v>66</v>
      </c>
      <c r="Q118" s="8">
        <v>0</v>
      </c>
      <c r="R118" s="15">
        <f>SUM(R104:R117)</f>
        <v>0</v>
      </c>
      <c r="S118" s="6"/>
      <c r="T118" s="6"/>
    </row>
    <row r="119" spans="1:20" x14ac:dyDescent="0.3">
      <c r="C119" s="136"/>
      <c r="D119" s="136"/>
      <c r="E119" s="136"/>
      <c r="F119" s="136"/>
      <c r="G119" s="136"/>
      <c r="H119" s="136"/>
      <c r="I119" s="137"/>
      <c r="J119" s="137"/>
      <c r="K119" s="136"/>
    </row>
    <row r="120" spans="1:20" ht="20.100000000000001" customHeight="1" x14ac:dyDescent="0.3">
      <c r="A120" s="16" t="s">
        <v>46</v>
      </c>
      <c r="O120" s="419" t="str">
        <f>O79</f>
        <v>Bermani Ulu, 31 Desember 2023</v>
      </c>
      <c r="P120" s="419"/>
      <c r="Q120" s="419"/>
      <c r="R120" s="419"/>
      <c r="S120" s="419"/>
      <c r="T120" s="419"/>
    </row>
    <row r="121" spans="1:20" ht="20.100000000000001" customHeight="1" x14ac:dyDescent="0.3">
      <c r="O121" s="419" t="s">
        <v>2</v>
      </c>
      <c r="P121" s="419"/>
      <c r="Q121" s="419"/>
      <c r="R121" s="419"/>
      <c r="S121" s="419"/>
      <c r="T121" s="419"/>
    </row>
    <row r="124" spans="1:20" ht="20.100000000000001" customHeight="1" x14ac:dyDescent="0.3">
      <c r="O124" s="428" t="str">
        <f>O83</f>
        <v>DODIT AGUSTIAWAN, SP</v>
      </c>
      <c r="P124" s="428"/>
      <c r="Q124" s="428"/>
      <c r="R124" s="428"/>
      <c r="S124" s="428"/>
      <c r="T124" s="428"/>
    </row>
    <row r="125" spans="1:20" ht="16.5" customHeight="1" x14ac:dyDescent="0.3">
      <c r="O125" s="419" t="str">
        <f>O84</f>
        <v>NIP. 19730816 200704 1 001</v>
      </c>
      <c r="P125" s="419"/>
      <c r="Q125" s="419"/>
      <c r="R125" s="419"/>
      <c r="S125" s="419"/>
      <c r="T125" s="419"/>
    </row>
    <row r="126" spans="1:20" ht="12" customHeight="1" x14ac:dyDescent="0.3"/>
    <row r="127" spans="1:20" ht="20.100000000000001" customHeight="1" x14ac:dyDescent="0.3">
      <c r="A127" s="16" t="s">
        <v>96</v>
      </c>
    </row>
    <row r="128" spans="1:20" x14ac:dyDescent="0.3">
      <c r="L128" s="17"/>
    </row>
    <row r="129" spans="1:20" x14ac:dyDescent="0.3">
      <c r="A129" s="441" t="s">
        <v>93</v>
      </c>
      <c r="B129" s="460"/>
      <c r="C129" s="460"/>
      <c r="D129" s="460"/>
      <c r="E129" s="460"/>
      <c r="F129" s="460"/>
      <c r="G129" s="460"/>
      <c r="H129" s="460"/>
      <c r="I129" s="460"/>
      <c r="J129" s="460"/>
      <c r="K129" s="460"/>
      <c r="L129" s="460"/>
      <c r="M129" s="460"/>
      <c r="N129" s="460"/>
      <c r="O129" s="460"/>
      <c r="P129" s="460"/>
      <c r="Q129" s="460"/>
      <c r="R129" s="460"/>
      <c r="S129" s="460"/>
      <c r="T129" s="447"/>
    </row>
    <row r="130" spans="1:20" x14ac:dyDescent="0.3">
      <c r="A130" s="444" t="s">
        <v>4</v>
      </c>
      <c r="B130" s="461"/>
      <c r="C130" s="461"/>
      <c r="D130" s="461"/>
      <c r="E130" s="461"/>
      <c r="F130" s="461"/>
      <c r="G130" s="461"/>
      <c r="H130" s="461"/>
      <c r="I130" s="461"/>
      <c r="J130" s="461"/>
      <c r="K130" s="461"/>
      <c r="L130" s="461"/>
      <c r="M130" s="461"/>
      <c r="N130" s="461"/>
      <c r="O130" s="461"/>
      <c r="P130" s="461"/>
      <c r="Q130" s="461"/>
      <c r="R130" s="461"/>
      <c r="S130" s="461"/>
      <c r="T130" s="445"/>
    </row>
    <row r="131" spans="1:20" x14ac:dyDescent="0.3">
      <c r="N131" s="18"/>
    </row>
    <row r="132" spans="1:20" x14ac:dyDescent="0.3">
      <c r="A132" s="19" t="s">
        <v>5</v>
      </c>
      <c r="B132" s="19"/>
      <c r="C132" s="19" t="s">
        <v>81</v>
      </c>
      <c r="D132" s="19"/>
      <c r="L132" s="20"/>
      <c r="N132" s="20"/>
      <c r="Q132" s="70" t="s">
        <v>42</v>
      </c>
      <c r="S132" s="16" t="str">
        <f>S91</f>
        <v>: 2023</v>
      </c>
    </row>
    <row r="133" spans="1:20" x14ac:dyDescent="0.3">
      <c r="A133" s="16" t="s">
        <v>9</v>
      </c>
      <c r="C133" s="16" t="str">
        <f>C92</f>
        <v>: BERMANI ULU</v>
      </c>
      <c r="Q133" s="70" t="s">
        <v>43</v>
      </c>
      <c r="S133" s="16" t="s">
        <v>45</v>
      </c>
    </row>
    <row r="134" spans="1:20" x14ac:dyDescent="0.3">
      <c r="A134" s="16" t="s">
        <v>6</v>
      </c>
      <c r="C134" s="16" t="s">
        <v>99</v>
      </c>
      <c r="Q134" s="70" t="s">
        <v>44</v>
      </c>
      <c r="S134" s="16" t="str">
        <f>S93</f>
        <v>: IV ( Empat )</v>
      </c>
    </row>
    <row r="135" spans="1:20" x14ac:dyDescent="0.3">
      <c r="A135" s="16" t="s">
        <v>7</v>
      </c>
      <c r="C135" s="16" t="s">
        <v>41</v>
      </c>
    </row>
    <row r="137" spans="1:20" x14ac:dyDescent="0.3">
      <c r="A137" s="424" t="s">
        <v>8</v>
      </c>
      <c r="B137" s="424" t="s">
        <v>91</v>
      </c>
      <c r="C137" s="22" t="s">
        <v>10</v>
      </c>
      <c r="D137" s="433" t="s">
        <v>15</v>
      </c>
      <c r="E137" s="422"/>
      <c r="F137" s="422"/>
      <c r="G137" s="422"/>
      <c r="H137" s="422"/>
      <c r="I137" s="422"/>
      <c r="J137" s="422"/>
      <c r="K137" s="423"/>
      <c r="L137" s="431" t="s">
        <v>28</v>
      </c>
      <c r="M137" s="432"/>
      <c r="N137" s="431" t="s">
        <v>28</v>
      </c>
      <c r="O137" s="432"/>
      <c r="P137" s="22"/>
      <c r="Q137" s="381"/>
      <c r="R137" s="421" t="s">
        <v>35</v>
      </c>
      <c r="S137" s="427"/>
      <c r="T137" s="424" t="s">
        <v>39</v>
      </c>
    </row>
    <row r="138" spans="1:20" x14ac:dyDescent="0.3">
      <c r="A138" s="425"/>
      <c r="B138" s="425"/>
      <c r="C138" s="24" t="s">
        <v>11</v>
      </c>
      <c r="D138" s="421" t="s">
        <v>16</v>
      </c>
      <c r="E138" s="422"/>
      <c r="F138" s="422"/>
      <c r="G138" s="423"/>
      <c r="H138" s="433" t="s">
        <v>23</v>
      </c>
      <c r="I138" s="422"/>
      <c r="J138" s="422"/>
      <c r="K138" s="423"/>
      <c r="L138" s="434" t="s">
        <v>29</v>
      </c>
      <c r="M138" s="435"/>
      <c r="N138" s="434" t="s">
        <v>29</v>
      </c>
      <c r="O138" s="435"/>
      <c r="P138" s="24"/>
      <c r="Q138" s="26" t="s">
        <v>416</v>
      </c>
      <c r="R138" s="429" t="s">
        <v>36</v>
      </c>
      <c r="S138" s="430"/>
      <c r="T138" s="425"/>
    </row>
    <row r="139" spans="1:20" x14ac:dyDescent="0.3">
      <c r="A139" s="425"/>
      <c r="B139" s="425"/>
      <c r="C139" s="26" t="s">
        <v>12</v>
      </c>
      <c r="D139" s="23"/>
      <c r="E139" s="27"/>
      <c r="F139" s="23"/>
      <c r="G139" s="23"/>
      <c r="H139" s="23"/>
      <c r="I139" s="23"/>
      <c r="J139" s="23"/>
      <c r="K139" s="23"/>
      <c r="L139" s="421" t="s">
        <v>30</v>
      </c>
      <c r="M139" s="427"/>
      <c r="N139" s="421" t="s">
        <v>30</v>
      </c>
      <c r="O139" s="427"/>
      <c r="P139" s="24" t="s">
        <v>34</v>
      </c>
      <c r="Q139" s="24" t="s">
        <v>417</v>
      </c>
      <c r="R139" s="22"/>
      <c r="S139" s="22"/>
      <c r="T139" s="425"/>
    </row>
    <row r="140" spans="1:20" x14ac:dyDescent="0.3">
      <c r="A140" s="425"/>
      <c r="B140" s="425"/>
      <c r="C140" s="26" t="s">
        <v>13</v>
      </c>
      <c r="D140" s="24" t="s">
        <v>17</v>
      </c>
      <c r="E140" s="28" t="s">
        <v>17</v>
      </c>
      <c r="F140" s="24" t="s">
        <v>20</v>
      </c>
      <c r="G140" s="24" t="s">
        <v>22</v>
      </c>
      <c r="H140" s="24" t="s">
        <v>24</v>
      </c>
      <c r="I140" s="24" t="s">
        <v>25</v>
      </c>
      <c r="J140" s="24" t="s">
        <v>26</v>
      </c>
      <c r="K140" s="24" t="s">
        <v>22</v>
      </c>
      <c r="L140" s="429" t="s">
        <v>14</v>
      </c>
      <c r="M140" s="430"/>
      <c r="N140" s="429" t="s">
        <v>33</v>
      </c>
      <c r="O140" s="430"/>
      <c r="P140" s="24" t="s">
        <v>28</v>
      </c>
      <c r="Q140" s="24" t="s">
        <v>418</v>
      </c>
      <c r="R140" s="24" t="s">
        <v>37</v>
      </c>
      <c r="S140" s="24" t="s">
        <v>38</v>
      </c>
      <c r="T140" s="425"/>
    </row>
    <row r="141" spans="1:20" x14ac:dyDescent="0.3">
      <c r="A141" s="425"/>
      <c r="B141" s="425"/>
      <c r="C141" s="26" t="s">
        <v>14</v>
      </c>
      <c r="D141" s="24" t="s">
        <v>18</v>
      </c>
      <c r="E141" s="28" t="s">
        <v>19</v>
      </c>
      <c r="F141" s="24" t="s">
        <v>21</v>
      </c>
      <c r="G141" s="24"/>
      <c r="H141" s="24"/>
      <c r="I141" s="24"/>
      <c r="J141" s="24" t="s">
        <v>27</v>
      </c>
      <c r="K141" s="24"/>
      <c r="L141" s="22" t="s">
        <v>22</v>
      </c>
      <c r="M141" s="22" t="s">
        <v>31</v>
      </c>
      <c r="N141" s="22" t="s">
        <v>22</v>
      </c>
      <c r="O141" s="22" t="s">
        <v>31</v>
      </c>
      <c r="P141" s="24"/>
      <c r="Q141" s="24"/>
      <c r="R141" s="25"/>
      <c r="S141" s="25"/>
      <c r="T141" s="425"/>
    </row>
    <row r="142" spans="1:20" ht="20.100000000000001" customHeight="1" x14ac:dyDescent="0.3">
      <c r="A142" s="426"/>
      <c r="B142" s="426"/>
      <c r="C142" s="29"/>
      <c r="D142" s="30"/>
      <c r="E142" s="31"/>
      <c r="F142" s="30"/>
      <c r="G142" s="30"/>
      <c r="H142" s="30"/>
      <c r="I142" s="30"/>
      <c r="J142" s="30"/>
      <c r="K142" s="30"/>
      <c r="L142" s="32" t="s">
        <v>29</v>
      </c>
      <c r="M142" s="33" t="s">
        <v>32</v>
      </c>
      <c r="N142" s="32" t="s">
        <v>29</v>
      </c>
      <c r="O142" s="33" t="s">
        <v>32</v>
      </c>
      <c r="P142" s="33"/>
      <c r="Q142" s="33"/>
      <c r="R142" s="30"/>
      <c r="S142" s="30"/>
      <c r="T142" s="426"/>
    </row>
    <row r="143" spans="1:20" x14ac:dyDescent="0.3">
      <c r="A143" s="8">
        <v>1</v>
      </c>
      <c r="B143" s="8">
        <v>2</v>
      </c>
      <c r="C143" s="8">
        <v>3</v>
      </c>
      <c r="D143" s="8">
        <v>4</v>
      </c>
      <c r="E143" s="8">
        <v>5</v>
      </c>
      <c r="F143" s="8">
        <v>6</v>
      </c>
      <c r="G143" s="8" t="s">
        <v>0</v>
      </c>
      <c r="H143" s="8">
        <v>8</v>
      </c>
      <c r="I143" s="8">
        <v>9</v>
      </c>
      <c r="J143" s="8">
        <v>10</v>
      </c>
      <c r="K143" s="8" t="s">
        <v>1</v>
      </c>
      <c r="L143" s="8">
        <v>12</v>
      </c>
      <c r="M143" s="8">
        <v>13</v>
      </c>
      <c r="N143" s="8">
        <v>14</v>
      </c>
      <c r="O143" s="8">
        <v>15</v>
      </c>
      <c r="P143" s="8">
        <v>16</v>
      </c>
      <c r="Q143" s="8"/>
      <c r="R143" s="8">
        <v>17</v>
      </c>
      <c r="S143" s="8">
        <v>18</v>
      </c>
      <c r="T143" s="8">
        <v>19</v>
      </c>
    </row>
    <row r="144" spans="1:20" x14ac:dyDescent="0.3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7"/>
      <c r="P144" s="8"/>
      <c r="Q144" s="8"/>
      <c r="R144" s="6"/>
      <c r="S144" s="6"/>
      <c r="T144" s="6"/>
    </row>
    <row r="145" spans="1:22" x14ac:dyDescent="0.3">
      <c r="A145" s="8">
        <v>1</v>
      </c>
      <c r="B145" s="67" t="s">
        <v>188</v>
      </c>
      <c r="C145" s="13">
        <v>10</v>
      </c>
      <c r="D145" s="3">
        <v>0</v>
      </c>
      <c r="E145" s="3">
        <v>0</v>
      </c>
      <c r="F145" s="3">
        <v>0</v>
      </c>
      <c r="G145" s="3">
        <f t="shared" ref="G145:G156" si="15">C145+E145-F145</f>
        <v>10</v>
      </c>
      <c r="H145" s="3">
        <v>7</v>
      </c>
      <c r="I145" s="3">
        <v>3</v>
      </c>
      <c r="J145" s="68">
        <v>0</v>
      </c>
      <c r="K145" s="3">
        <f>H145+I145+J145</f>
        <v>10</v>
      </c>
      <c r="L145" s="13">
        <v>1950</v>
      </c>
      <c r="M145" s="58">
        <v>650</v>
      </c>
      <c r="N145" s="13">
        <f>I145*O145</f>
        <v>1650</v>
      </c>
      <c r="O145" s="58">
        <v>550</v>
      </c>
      <c r="P145" s="8" t="s">
        <v>68</v>
      </c>
      <c r="Q145" s="8">
        <v>40000</v>
      </c>
      <c r="R145" s="58">
        <v>9</v>
      </c>
      <c r="S145" s="6"/>
      <c r="T145" s="6"/>
    </row>
    <row r="146" spans="1:22" x14ac:dyDescent="0.3">
      <c r="A146" s="8">
        <v>2</v>
      </c>
      <c r="B146" s="67" t="s">
        <v>189</v>
      </c>
      <c r="C146" s="13">
        <v>0</v>
      </c>
      <c r="D146" s="3">
        <v>0</v>
      </c>
      <c r="E146" s="3">
        <v>0</v>
      </c>
      <c r="F146" s="3">
        <v>0</v>
      </c>
      <c r="G146" s="3">
        <f t="shared" si="15"/>
        <v>0</v>
      </c>
      <c r="H146" s="64">
        <v>0</v>
      </c>
      <c r="I146" s="3">
        <v>0</v>
      </c>
      <c r="J146" s="68">
        <v>0</v>
      </c>
      <c r="K146" s="3">
        <f t="shared" ref="K146:K155" si="16">H146+I146+J146</f>
        <v>0</v>
      </c>
      <c r="L146" s="13"/>
      <c r="M146" s="3"/>
      <c r="N146" s="13">
        <f t="shared" ref="N146:N155" si="17">I146*O146</f>
        <v>0</v>
      </c>
      <c r="O146" s="3"/>
      <c r="P146" s="8" t="s">
        <v>68</v>
      </c>
      <c r="Q146" s="8"/>
      <c r="R146" s="13">
        <v>0</v>
      </c>
      <c r="S146" s="6"/>
      <c r="T146" s="6"/>
    </row>
    <row r="147" spans="1:22" x14ac:dyDescent="0.3">
      <c r="A147" s="8">
        <v>3</v>
      </c>
      <c r="B147" s="67" t="s">
        <v>190</v>
      </c>
      <c r="C147" s="13">
        <v>0</v>
      </c>
      <c r="D147" s="3">
        <v>0</v>
      </c>
      <c r="E147" s="3">
        <v>0</v>
      </c>
      <c r="F147" s="3">
        <v>0</v>
      </c>
      <c r="G147" s="3">
        <f t="shared" si="15"/>
        <v>0</v>
      </c>
      <c r="H147" s="3">
        <v>0</v>
      </c>
      <c r="I147" s="64">
        <v>0</v>
      </c>
      <c r="J147" s="68">
        <v>0</v>
      </c>
      <c r="K147" s="3">
        <f t="shared" si="16"/>
        <v>0</v>
      </c>
      <c r="L147" s="13"/>
      <c r="M147" s="3"/>
      <c r="N147" s="13">
        <f t="shared" si="17"/>
        <v>0</v>
      </c>
      <c r="O147" s="3"/>
      <c r="P147" s="8" t="s">
        <v>68</v>
      </c>
      <c r="Q147" s="8"/>
      <c r="R147" s="13">
        <v>0</v>
      </c>
      <c r="S147" s="6"/>
      <c r="T147" s="6"/>
    </row>
    <row r="148" spans="1:22" x14ac:dyDescent="0.3">
      <c r="A148" s="8">
        <v>4</v>
      </c>
      <c r="B148" s="67" t="s">
        <v>191</v>
      </c>
      <c r="C148" s="13">
        <v>4</v>
      </c>
      <c r="D148" s="13">
        <v>0</v>
      </c>
      <c r="E148" s="3">
        <v>0</v>
      </c>
      <c r="F148" s="3">
        <v>0</v>
      </c>
      <c r="G148" s="13">
        <f t="shared" si="15"/>
        <v>4</v>
      </c>
      <c r="H148" s="13">
        <v>1</v>
      </c>
      <c r="I148" s="13">
        <v>3</v>
      </c>
      <c r="J148" s="98">
        <v>0</v>
      </c>
      <c r="K148" s="3">
        <f t="shared" si="16"/>
        <v>4</v>
      </c>
      <c r="L148" s="13">
        <v>1950</v>
      </c>
      <c r="M148" s="58">
        <v>650</v>
      </c>
      <c r="N148" s="13">
        <f t="shared" si="17"/>
        <v>1650</v>
      </c>
      <c r="O148" s="58">
        <v>550</v>
      </c>
      <c r="P148" s="8" t="s">
        <v>68</v>
      </c>
      <c r="Q148" s="8">
        <v>40000</v>
      </c>
      <c r="R148" s="58">
        <v>2</v>
      </c>
      <c r="S148" s="6"/>
      <c r="T148" s="6"/>
      <c r="V148" s="20"/>
    </row>
    <row r="149" spans="1:22" x14ac:dyDescent="0.3">
      <c r="A149" s="8">
        <v>5</v>
      </c>
      <c r="B149" s="67" t="s">
        <v>192</v>
      </c>
      <c r="C149" s="135">
        <v>55</v>
      </c>
      <c r="D149" s="3">
        <v>0</v>
      </c>
      <c r="E149" s="64">
        <v>0</v>
      </c>
      <c r="F149" s="3">
        <v>0</v>
      </c>
      <c r="G149" s="38">
        <f t="shared" si="15"/>
        <v>55</v>
      </c>
      <c r="H149" s="3">
        <v>30</v>
      </c>
      <c r="I149" s="3">
        <v>25</v>
      </c>
      <c r="J149" s="68">
        <v>0</v>
      </c>
      <c r="K149" s="3">
        <f t="shared" si="16"/>
        <v>55</v>
      </c>
      <c r="L149" s="13">
        <v>17500</v>
      </c>
      <c r="M149" s="58">
        <v>700</v>
      </c>
      <c r="N149" s="13">
        <f t="shared" si="17"/>
        <v>13750</v>
      </c>
      <c r="O149" s="58">
        <v>550</v>
      </c>
      <c r="P149" s="8" t="s">
        <v>68</v>
      </c>
      <c r="Q149" s="8">
        <v>40000</v>
      </c>
      <c r="R149" s="58">
        <v>89</v>
      </c>
      <c r="S149" s="6"/>
      <c r="T149" s="6"/>
    </row>
    <row r="150" spans="1:22" x14ac:dyDescent="0.3">
      <c r="A150" s="8">
        <v>6</v>
      </c>
      <c r="B150" s="67" t="s">
        <v>193</v>
      </c>
      <c r="C150" s="13">
        <v>9</v>
      </c>
      <c r="D150" s="3">
        <v>0</v>
      </c>
      <c r="E150" s="3">
        <v>0</v>
      </c>
      <c r="F150" s="3">
        <v>0</v>
      </c>
      <c r="G150" s="3">
        <f t="shared" si="15"/>
        <v>9</v>
      </c>
      <c r="H150" s="3">
        <v>6</v>
      </c>
      <c r="I150" s="3">
        <v>3</v>
      </c>
      <c r="J150" s="68">
        <v>0</v>
      </c>
      <c r="K150" s="3">
        <f t="shared" si="16"/>
        <v>9</v>
      </c>
      <c r="L150" s="13">
        <v>1950</v>
      </c>
      <c r="M150" s="58">
        <v>650</v>
      </c>
      <c r="N150" s="13">
        <f t="shared" si="17"/>
        <v>1500</v>
      </c>
      <c r="O150" s="58">
        <v>500</v>
      </c>
      <c r="P150" s="8" t="s">
        <v>68</v>
      </c>
      <c r="Q150" s="8">
        <v>40000</v>
      </c>
      <c r="R150" s="58">
        <v>3</v>
      </c>
      <c r="S150" s="6"/>
      <c r="T150" s="6"/>
    </row>
    <row r="151" spans="1:22" s="256" customFormat="1" x14ac:dyDescent="0.3">
      <c r="A151" s="119">
        <v>7</v>
      </c>
      <c r="B151" s="120" t="s">
        <v>194</v>
      </c>
      <c r="C151" s="307">
        <v>3.1</v>
      </c>
      <c r="D151" s="122">
        <v>0</v>
      </c>
      <c r="E151" s="308">
        <v>0</v>
      </c>
      <c r="F151" s="122">
        <v>0</v>
      </c>
      <c r="G151" s="308">
        <f t="shared" si="15"/>
        <v>3.1</v>
      </c>
      <c r="H151" s="308">
        <v>3.1</v>
      </c>
      <c r="I151" s="122"/>
      <c r="J151" s="126">
        <v>0</v>
      </c>
      <c r="K151" s="308">
        <f t="shared" si="16"/>
        <v>3.1</v>
      </c>
      <c r="L151" s="307"/>
      <c r="M151" s="257"/>
      <c r="N151" s="13">
        <f t="shared" si="17"/>
        <v>0</v>
      </c>
      <c r="O151" s="257"/>
      <c r="P151" s="119" t="s">
        <v>68</v>
      </c>
      <c r="Q151" s="119"/>
      <c r="R151" s="257">
        <v>25</v>
      </c>
      <c r="S151" s="127"/>
      <c r="T151" s="127"/>
    </row>
    <row r="152" spans="1:22" x14ac:dyDescent="0.3">
      <c r="A152" s="8">
        <v>8</v>
      </c>
      <c r="B152" s="67" t="s">
        <v>195</v>
      </c>
      <c r="C152" s="13">
        <v>0</v>
      </c>
      <c r="D152" s="13">
        <v>0</v>
      </c>
      <c r="E152" s="3">
        <v>0</v>
      </c>
      <c r="F152" s="3">
        <v>0</v>
      </c>
      <c r="G152" s="13">
        <f t="shared" si="15"/>
        <v>0</v>
      </c>
      <c r="H152" s="13">
        <v>0</v>
      </c>
      <c r="I152" s="13">
        <v>0</v>
      </c>
      <c r="J152" s="98">
        <v>0</v>
      </c>
      <c r="K152" s="3">
        <f t="shared" si="16"/>
        <v>0</v>
      </c>
      <c r="L152" s="13"/>
      <c r="M152" s="3"/>
      <c r="N152" s="13">
        <f t="shared" si="17"/>
        <v>0</v>
      </c>
      <c r="O152" s="3"/>
      <c r="P152" s="8" t="s">
        <v>68</v>
      </c>
      <c r="Q152" s="8"/>
      <c r="R152" s="13">
        <v>0</v>
      </c>
      <c r="S152" s="6"/>
      <c r="T152" s="6"/>
    </row>
    <row r="153" spans="1:22" x14ac:dyDescent="0.3">
      <c r="A153" s="8">
        <v>9</v>
      </c>
      <c r="B153" s="67" t="s">
        <v>196</v>
      </c>
      <c r="C153" s="13">
        <v>25</v>
      </c>
      <c r="D153" s="3">
        <v>0</v>
      </c>
      <c r="E153" s="3">
        <v>0</v>
      </c>
      <c r="F153" s="3">
        <v>0</v>
      </c>
      <c r="G153" s="3">
        <f t="shared" si="15"/>
        <v>25</v>
      </c>
      <c r="H153" s="3">
        <v>15</v>
      </c>
      <c r="I153" s="3">
        <v>10</v>
      </c>
      <c r="J153" s="68">
        <v>0</v>
      </c>
      <c r="K153" s="3">
        <f t="shared" si="16"/>
        <v>25</v>
      </c>
      <c r="L153" s="13">
        <v>6500</v>
      </c>
      <c r="M153" s="58">
        <v>650</v>
      </c>
      <c r="N153" s="13">
        <f t="shared" si="17"/>
        <v>5000</v>
      </c>
      <c r="O153" s="58">
        <v>500</v>
      </c>
      <c r="P153" s="8" t="s">
        <v>68</v>
      </c>
      <c r="Q153" s="8">
        <v>40000</v>
      </c>
      <c r="R153" s="58">
        <v>15</v>
      </c>
      <c r="S153" s="6"/>
      <c r="T153" s="6"/>
    </row>
    <row r="154" spans="1:22" x14ac:dyDescent="0.3">
      <c r="A154" s="8">
        <v>10</v>
      </c>
      <c r="B154" s="67" t="s">
        <v>197</v>
      </c>
      <c r="C154" s="13">
        <v>0</v>
      </c>
      <c r="D154" s="3">
        <v>0</v>
      </c>
      <c r="E154" s="3">
        <v>0</v>
      </c>
      <c r="F154" s="3">
        <v>0</v>
      </c>
      <c r="G154" s="3">
        <f t="shared" si="15"/>
        <v>0</v>
      </c>
      <c r="H154" s="64">
        <v>0</v>
      </c>
      <c r="I154" s="3">
        <v>0</v>
      </c>
      <c r="J154" s="68">
        <v>0</v>
      </c>
      <c r="K154" s="3">
        <f t="shared" si="16"/>
        <v>0</v>
      </c>
      <c r="L154" s="13"/>
      <c r="M154" s="3"/>
      <c r="N154" s="13">
        <f t="shared" si="17"/>
        <v>0</v>
      </c>
      <c r="O154" s="3"/>
      <c r="P154" s="8" t="s">
        <v>68</v>
      </c>
      <c r="Q154" s="8"/>
      <c r="R154" s="13">
        <v>0</v>
      </c>
      <c r="S154" s="6"/>
      <c r="T154" s="6"/>
      <c r="V154" s="18"/>
    </row>
    <row r="155" spans="1:22" x14ac:dyDescent="0.3">
      <c r="A155" s="8">
        <v>11</v>
      </c>
      <c r="B155" s="67" t="s">
        <v>198</v>
      </c>
      <c r="C155" s="13">
        <v>28</v>
      </c>
      <c r="D155" s="3">
        <v>0</v>
      </c>
      <c r="E155" s="3">
        <v>0</v>
      </c>
      <c r="F155" s="3">
        <v>0</v>
      </c>
      <c r="G155" s="3">
        <f t="shared" si="15"/>
        <v>28</v>
      </c>
      <c r="H155" s="3">
        <v>18</v>
      </c>
      <c r="I155" s="3">
        <v>10</v>
      </c>
      <c r="J155" s="68">
        <v>0</v>
      </c>
      <c r="K155" s="3">
        <f t="shared" si="16"/>
        <v>28</v>
      </c>
      <c r="L155" s="13">
        <v>6500</v>
      </c>
      <c r="M155" s="58">
        <v>650</v>
      </c>
      <c r="N155" s="13">
        <f t="shared" si="17"/>
        <v>5500</v>
      </c>
      <c r="O155" s="58">
        <v>550</v>
      </c>
      <c r="P155" s="8" t="s">
        <v>68</v>
      </c>
      <c r="Q155" s="8">
        <v>40000</v>
      </c>
      <c r="R155" s="6">
        <v>10</v>
      </c>
      <c r="S155" s="6"/>
      <c r="T155" s="6"/>
    </row>
    <row r="156" spans="1:22" x14ac:dyDescent="0.3">
      <c r="A156" s="8">
        <v>12</v>
      </c>
      <c r="B156" s="67" t="s">
        <v>199</v>
      </c>
      <c r="C156" s="13">
        <v>0</v>
      </c>
      <c r="D156" s="13">
        <v>0</v>
      </c>
      <c r="E156" s="3">
        <v>0</v>
      </c>
      <c r="F156" s="3">
        <v>0</v>
      </c>
      <c r="G156" s="13">
        <f t="shared" si="15"/>
        <v>0</v>
      </c>
      <c r="H156" s="13">
        <v>0</v>
      </c>
      <c r="I156" s="13">
        <v>0</v>
      </c>
      <c r="J156" s="98">
        <v>0</v>
      </c>
      <c r="K156" s="13">
        <f>G156</f>
        <v>0</v>
      </c>
      <c r="L156" s="13">
        <v>0</v>
      </c>
      <c r="M156" s="3">
        <v>0</v>
      </c>
      <c r="N156" s="13">
        <f>I156*O156</f>
        <v>0</v>
      </c>
      <c r="O156" s="3"/>
      <c r="P156" s="8" t="s">
        <v>68</v>
      </c>
      <c r="Q156" s="8"/>
      <c r="R156" s="13">
        <v>0</v>
      </c>
      <c r="S156" s="6"/>
      <c r="T156" s="6"/>
    </row>
    <row r="157" spans="1:22" x14ac:dyDescent="0.3">
      <c r="A157" s="6"/>
      <c r="B157" s="67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8"/>
      <c r="Q157" s="8"/>
      <c r="R157" s="6"/>
      <c r="S157" s="6"/>
      <c r="T157" s="6"/>
    </row>
    <row r="158" spans="1:22" x14ac:dyDescent="0.3">
      <c r="A158" s="6"/>
      <c r="B158" s="41" t="s">
        <v>3</v>
      </c>
      <c r="C158" s="37">
        <f t="shared" ref="C158:K158" si="18">SUM(C145:C157)</f>
        <v>134.1</v>
      </c>
      <c r="D158" s="3">
        <f t="shared" si="18"/>
        <v>0</v>
      </c>
      <c r="E158" s="64">
        <f t="shared" si="18"/>
        <v>0</v>
      </c>
      <c r="F158" s="3">
        <f t="shared" si="18"/>
        <v>0</v>
      </c>
      <c r="G158" s="38">
        <f t="shared" si="18"/>
        <v>134.1</v>
      </c>
      <c r="H158" s="38">
        <f t="shared" si="18"/>
        <v>80.099999999999994</v>
      </c>
      <c r="I158" s="3">
        <f t="shared" si="18"/>
        <v>54</v>
      </c>
      <c r="J158" s="3">
        <f t="shared" si="18"/>
        <v>0</v>
      </c>
      <c r="K158" s="38">
        <f t="shared" si="18"/>
        <v>134.1</v>
      </c>
      <c r="L158" s="13">
        <f>SUM(L145:L157)</f>
        <v>36350</v>
      </c>
      <c r="M158" s="63">
        <f>SUM(M145:M156)/6</f>
        <v>658.33333333333337</v>
      </c>
      <c r="N158" s="13">
        <f>SUM(N145:N157)</f>
        <v>29050</v>
      </c>
      <c r="O158" s="58">
        <f>SUM(O145:O156)/6</f>
        <v>533.33333333333337</v>
      </c>
      <c r="P158" s="8" t="s">
        <v>68</v>
      </c>
      <c r="Q158" s="8">
        <v>40000</v>
      </c>
      <c r="R158" s="40">
        <f>SUM(R145:R157)</f>
        <v>153</v>
      </c>
      <c r="S158" s="6"/>
      <c r="T158" s="6"/>
    </row>
    <row r="160" spans="1:22" x14ac:dyDescent="0.3">
      <c r="A160" s="16" t="s">
        <v>46</v>
      </c>
      <c r="O160" s="419" t="str">
        <f>O120</f>
        <v>Bermani Ulu, 31 Desember 2023</v>
      </c>
      <c r="P160" s="419"/>
      <c r="Q160" s="419"/>
      <c r="R160" s="419"/>
      <c r="S160" s="419"/>
      <c r="T160" s="419"/>
    </row>
    <row r="161" spans="1:20" x14ac:dyDescent="0.3">
      <c r="O161" s="419" t="s">
        <v>2</v>
      </c>
      <c r="P161" s="419"/>
      <c r="Q161" s="419"/>
      <c r="R161" s="419"/>
      <c r="S161" s="419"/>
      <c r="T161" s="419"/>
    </row>
    <row r="162" spans="1:20" x14ac:dyDescent="0.3">
      <c r="B162" s="251" t="s">
        <v>325</v>
      </c>
    </row>
    <row r="163" spans="1:20" x14ac:dyDescent="0.3">
      <c r="B163" s="82"/>
    </row>
    <row r="164" spans="1:20" x14ac:dyDescent="0.3">
      <c r="B164" s="82"/>
      <c r="O164" s="428" t="str">
        <f>O124</f>
        <v>DODIT AGUSTIAWAN, SP</v>
      </c>
      <c r="P164" s="428"/>
      <c r="Q164" s="428"/>
      <c r="R164" s="428"/>
      <c r="S164" s="428"/>
      <c r="T164" s="428"/>
    </row>
    <row r="165" spans="1:20" x14ac:dyDescent="0.3">
      <c r="O165" s="419" t="str">
        <f>O125</f>
        <v>NIP. 19730816 200704 1 001</v>
      </c>
      <c r="P165" s="419"/>
      <c r="Q165" s="419"/>
      <c r="R165" s="419"/>
      <c r="S165" s="419"/>
      <c r="T165" s="419"/>
    </row>
    <row r="166" spans="1:20" x14ac:dyDescent="0.3">
      <c r="O166" s="70"/>
      <c r="R166" s="70"/>
      <c r="S166" s="70"/>
      <c r="T166" s="70"/>
    </row>
    <row r="168" spans="1:20" x14ac:dyDescent="0.3">
      <c r="A168" s="16" t="s">
        <v>96</v>
      </c>
    </row>
    <row r="169" spans="1:20" x14ac:dyDescent="0.3">
      <c r="A169" s="441" t="s">
        <v>93</v>
      </c>
      <c r="B169" s="460"/>
      <c r="C169" s="460"/>
      <c r="D169" s="460"/>
      <c r="E169" s="460"/>
      <c r="F169" s="460"/>
      <c r="G169" s="460"/>
      <c r="H169" s="460"/>
      <c r="I169" s="460"/>
      <c r="J169" s="460"/>
      <c r="K169" s="460"/>
      <c r="L169" s="460"/>
      <c r="M169" s="460"/>
      <c r="N169" s="460"/>
      <c r="O169" s="460"/>
      <c r="P169" s="460"/>
      <c r="Q169" s="460"/>
      <c r="R169" s="460"/>
      <c r="S169" s="460"/>
      <c r="T169" s="447"/>
    </row>
    <row r="170" spans="1:20" x14ac:dyDescent="0.3">
      <c r="A170" s="444" t="s">
        <v>4</v>
      </c>
      <c r="B170" s="461"/>
      <c r="C170" s="461"/>
      <c r="D170" s="461"/>
      <c r="E170" s="461"/>
      <c r="F170" s="461"/>
      <c r="G170" s="461"/>
      <c r="H170" s="461"/>
      <c r="I170" s="461"/>
      <c r="J170" s="461"/>
      <c r="K170" s="461"/>
      <c r="L170" s="461"/>
      <c r="M170" s="461"/>
      <c r="N170" s="461"/>
      <c r="O170" s="461"/>
      <c r="P170" s="461"/>
      <c r="Q170" s="461"/>
      <c r="R170" s="461"/>
      <c r="S170" s="461"/>
      <c r="T170" s="445"/>
    </row>
    <row r="171" spans="1:20" x14ac:dyDescent="0.3">
      <c r="N171" s="18"/>
    </row>
    <row r="172" spans="1:20" x14ac:dyDescent="0.3">
      <c r="A172" s="19" t="s">
        <v>5</v>
      </c>
      <c r="B172" s="19"/>
      <c r="C172" s="19" t="s">
        <v>83</v>
      </c>
      <c r="D172" s="19"/>
      <c r="L172" s="20"/>
      <c r="N172" s="20"/>
      <c r="Q172" s="70" t="s">
        <v>42</v>
      </c>
      <c r="S172" s="16" t="str">
        <f>S132</f>
        <v>: 2023</v>
      </c>
    </row>
    <row r="173" spans="1:20" x14ac:dyDescent="0.3">
      <c r="A173" s="16" t="s">
        <v>9</v>
      </c>
      <c r="C173" s="16" t="str">
        <f>C133</f>
        <v>: BERMANI ULU</v>
      </c>
      <c r="Q173" s="70" t="s">
        <v>43</v>
      </c>
      <c r="S173" s="16" t="s">
        <v>45</v>
      </c>
    </row>
    <row r="174" spans="1:20" x14ac:dyDescent="0.3">
      <c r="A174" s="16" t="s">
        <v>6</v>
      </c>
      <c r="C174" s="16" t="s">
        <v>99</v>
      </c>
      <c r="Q174" s="70" t="s">
        <v>44</v>
      </c>
      <c r="S174" s="16" t="str">
        <f>S134</f>
        <v>: IV ( Empat )</v>
      </c>
    </row>
    <row r="175" spans="1:20" x14ac:dyDescent="0.3">
      <c r="A175" s="16" t="s">
        <v>7</v>
      </c>
      <c r="C175" s="16" t="s">
        <v>41</v>
      </c>
    </row>
    <row r="177" spans="1:20" x14ac:dyDescent="0.3">
      <c r="A177" s="424" t="s">
        <v>8</v>
      </c>
      <c r="B177" s="424" t="s">
        <v>91</v>
      </c>
      <c r="C177" s="22" t="s">
        <v>10</v>
      </c>
      <c r="D177" s="433" t="s">
        <v>15</v>
      </c>
      <c r="E177" s="422"/>
      <c r="F177" s="422"/>
      <c r="G177" s="422"/>
      <c r="H177" s="422"/>
      <c r="I177" s="422"/>
      <c r="J177" s="422"/>
      <c r="K177" s="423"/>
      <c r="L177" s="431" t="s">
        <v>28</v>
      </c>
      <c r="M177" s="432"/>
      <c r="N177" s="431" t="s">
        <v>28</v>
      </c>
      <c r="O177" s="432"/>
      <c r="P177" s="22"/>
      <c r="Q177" s="381"/>
      <c r="R177" s="421" t="s">
        <v>35</v>
      </c>
      <c r="S177" s="427"/>
      <c r="T177" s="424" t="s">
        <v>39</v>
      </c>
    </row>
    <row r="178" spans="1:20" x14ac:dyDescent="0.3">
      <c r="A178" s="425"/>
      <c r="B178" s="425"/>
      <c r="C178" s="24" t="s">
        <v>11</v>
      </c>
      <c r="D178" s="421" t="s">
        <v>16</v>
      </c>
      <c r="E178" s="422"/>
      <c r="F178" s="422"/>
      <c r="G178" s="423"/>
      <c r="H178" s="433" t="s">
        <v>23</v>
      </c>
      <c r="I178" s="422"/>
      <c r="J178" s="422"/>
      <c r="K178" s="423"/>
      <c r="L178" s="434" t="s">
        <v>29</v>
      </c>
      <c r="M178" s="435"/>
      <c r="N178" s="434" t="s">
        <v>29</v>
      </c>
      <c r="O178" s="435"/>
      <c r="P178" s="24"/>
      <c r="Q178" s="26" t="s">
        <v>416</v>
      </c>
      <c r="R178" s="429" t="s">
        <v>36</v>
      </c>
      <c r="S178" s="430"/>
      <c r="T178" s="425"/>
    </row>
    <row r="179" spans="1:20" x14ac:dyDescent="0.3">
      <c r="A179" s="425"/>
      <c r="B179" s="425"/>
      <c r="C179" s="26" t="s">
        <v>12</v>
      </c>
      <c r="D179" s="23"/>
      <c r="E179" s="27"/>
      <c r="F179" s="23"/>
      <c r="G179" s="23"/>
      <c r="H179" s="23"/>
      <c r="I179" s="23"/>
      <c r="J179" s="23"/>
      <c r="K179" s="23"/>
      <c r="L179" s="421" t="s">
        <v>30</v>
      </c>
      <c r="M179" s="427"/>
      <c r="N179" s="421" t="s">
        <v>30</v>
      </c>
      <c r="O179" s="427"/>
      <c r="P179" s="24" t="s">
        <v>34</v>
      </c>
      <c r="Q179" s="24" t="s">
        <v>417</v>
      </c>
      <c r="R179" s="22"/>
      <c r="S179" s="22"/>
      <c r="T179" s="425"/>
    </row>
    <row r="180" spans="1:20" x14ac:dyDescent="0.3">
      <c r="A180" s="425"/>
      <c r="B180" s="425"/>
      <c r="C180" s="26" t="s">
        <v>13</v>
      </c>
      <c r="D180" s="24" t="s">
        <v>17</v>
      </c>
      <c r="E180" s="28" t="s">
        <v>17</v>
      </c>
      <c r="F180" s="24" t="s">
        <v>20</v>
      </c>
      <c r="G180" s="24" t="s">
        <v>22</v>
      </c>
      <c r="H180" s="24" t="s">
        <v>24</v>
      </c>
      <c r="I180" s="24" t="s">
        <v>25</v>
      </c>
      <c r="J180" s="24" t="s">
        <v>26</v>
      </c>
      <c r="K180" s="24" t="s">
        <v>22</v>
      </c>
      <c r="L180" s="429" t="s">
        <v>14</v>
      </c>
      <c r="M180" s="430"/>
      <c r="N180" s="429" t="s">
        <v>33</v>
      </c>
      <c r="O180" s="430"/>
      <c r="P180" s="24" t="s">
        <v>28</v>
      </c>
      <c r="Q180" s="24" t="s">
        <v>418</v>
      </c>
      <c r="R180" s="24" t="s">
        <v>37</v>
      </c>
      <c r="S180" s="24" t="s">
        <v>38</v>
      </c>
      <c r="T180" s="425"/>
    </row>
    <row r="181" spans="1:20" x14ac:dyDescent="0.3">
      <c r="A181" s="425"/>
      <c r="B181" s="425"/>
      <c r="C181" s="26" t="s">
        <v>14</v>
      </c>
      <c r="D181" s="24" t="s">
        <v>18</v>
      </c>
      <c r="E181" s="28" t="s">
        <v>19</v>
      </c>
      <c r="F181" s="24" t="s">
        <v>21</v>
      </c>
      <c r="G181" s="24"/>
      <c r="H181" s="24"/>
      <c r="I181" s="24"/>
      <c r="J181" s="24" t="s">
        <v>27</v>
      </c>
      <c r="K181" s="24"/>
      <c r="L181" s="22" t="s">
        <v>22</v>
      </c>
      <c r="M181" s="22" t="s">
        <v>31</v>
      </c>
      <c r="N181" s="22" t="s">
        <v>22</v>
      </c>
      <c r="O181" s="22" t="s">
        <v>31</v>
      </c>
      <c r="P181" s="24"/>
      <c r="Q181" s="24"/>
      <c r="R181" s="25"/>
      <c r="S181" s="25"/>
      <c r="T181" s="425"/>
    </row>
    <row r="182" spans="1:20" ht="20.100000000000001" customHeight="1" x14ac:dyDescent="0.3">
      <c r="A182" s="426"/>
      <c r="B182" s="426"/>
      <c r="C182" s="29"/>
      <c r="D182" s="30"/>
      <c r="E182" s="31"/>
      <c r="F182" s="30"/>
      <c r="G182" s="30"/>
      <c r="H182" s="30"/>
      <c r="I182" s="30"/>
      <c r="J182" s="30"/>
      <c r="K182" s="30"/>
      <c r="L182" s="32" t="s">
        <v>29</v>
      </c>
      <c r="M182" s="33" t="s">
        <v>32</v>
      </c>
      <c r="N182" s="32" t="s">
        <v>29</v>
      </c>
      <c r="O182" s="33" t="s">
        <v>32</v>
      </c>
      <c r="P182" s="33"/>
      <c r="Q182" s="33"/>
      <c r="R182" s="30"/>
      <c r="S182" s="30"/>
      <c r="T182" s="426"/>
    </row>
    <row r="183" spans="1:20" x14ac:dyDescent="0.3">
      <c r="A183" s="8">
        <v>1</v>
      </c>
      <c r="B183" s="8">
        <v>2</v>
      </c>
      <c r="C183" s="8">
        <v>3</v>
      </c>
      <c r="D183" s="8">
        <v>4</v>
      </c>
      <c r="E183" s="8">
        <v>5</v>
      </c>
      <c r="F183" s="8">
        <v>6</v>
      </c>
      <c r="G183" s="8" t="s">
        <v>0</v>
      </c>
      <c r="H183" s="8">
        <v>8</v>
      </c>
      <c r="I183" s="8">
        <v>9</v>
      </c>
      <c r="J183" s="8">
        <v>10</v>
      </c>
      <c r="K183" s="8" t="s">
        <v>1</v>
      </c>
      <c r="L183" s="8">
        <v>12</v>
      </c>
      <c r="M183" s="8">
        <v>13</v>
      </c>
      <c r="N183" s="8">
        <v>14</v>
      </c>
      <c r="O183" s="8">
        <v>15</v>
      </c>
      <c r="P183" s="8">
        <v>16</v>
      </c>
      <c r="Q183" s="8"/>
      <c r="R183" s="8">
        <v>17</v>
      </c>
      <c r="S183" s="8">
        <v>18</v>
      </c>
      <c r="T183" s="8">
        <v>19</v>
      </c>
    </row>
    <row r="184" spans="1:20" x14ac:dyDescent="0.3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7"/>
      <c r="P184" s="8"/>
      <c r="Q184" s="8"/>
      <c r="R184" s="6"/>
      <c r="S184" s="6"/>
      <c r="T184" s="6"/>
    </row>
    <row r="185" spans="1:20" x14ac:dyDescent="0.3">
      <c r="A185" s="8">
        <v>1</v>
      </c>
      <c r="B185" s="67" t="s">
        <v>188</v>
      </c>
      <c r="C185" s="13">
        <v>2</v>
      </c>
      <c r="D185" s="3">
        <v>0</v>
      </c>
      <c r="E185" s="3">
        <v>0</v>
      </c>
      <c r="F185" s="3">
        <v>0</v>
      </c>
      <c r="G185" s="3">
        <f t="shared" ref="G185:G196" si="19">C185+E185-F185</f>
        <v>2</v>
      </c>
      <c r="H185" s="3">
        <v>0</v>
      </c>
      <c r="I185" s="3">
        <v>2</v>
      </c>
      <c r="J185" s="68">
        <v>0</v>
      </c>
      <c r="K185" s="3">
        <f>H185+I185+J185</f>
        <v>2</v>
      </c>
      <c r="L185" s="3">
        <v>5000</v>
      </c>
      <c r="M185" s="7">
        <v>2500</v>
      </c>
      <c r="N185" s="272">
        <f>I185*O185</f>
        <v>5000</v>
      </c>
      <c r="O185" s="7">
        <v>2500</v>
      </c>
      <c r="P185" s="8" t="s">
        <v>70</v>
      </c>
      <c r="Q185" s="8">
        <v>16000</v>
      </c>
      <c r="R185" s="13">
        <v>2</v>
      </c>
      <c r="S185" s="6"/>
      <c r="T185" s="6"/>
    </row>
    <row r="186" spans="1:20" x14ac:dyDescent="0.3">
      <c r="A186" s="8">
        <v>2</v>
      </c>
      <c r="B186" s="67" t="s">
        <v>311</v>
      </c>
      <c r="C186" s="13">
        <v>0</v>
      </c>
      <c r="D186" s="3">
        <v>0</v>
      </c>
      <c r="E186" s="3">
        <v>0</v>
      </c>
      <c r="F186" s="3">
        <v>0</v>
      </c>
      <c r="G186" s="3">
        <f t="shared" si="19"/>
        <v>0</v>
      </c>
      <c r="H186" s="64">
        <v>0</v>
      </c>
      <c r="I186" s="3">
        <v>0</v>
      </c>
      <c r="J186" s="68">
        <v>0</v>
      </c>
      <c r="K186" s="3">
        <f t="shared" ref="K186:K196" si="20">H186+I186+J186</f>
        <v>0</v>
      </c>
      <c r="L186" s="3">
        <f t="shared" ref="L186:L195" si="21">I186*M186</f>
        <v>0</v>
      </c>
      <c r="M186" s="3">
        <v>0</v>
      </c>
      <c r="N186" s="272">
        <f t="shared" ref="N186:N196" si="22">I186*O186</f>
        <v>0</v>
      </c>
      <c r="O186" s="7">
        <f t="shared" ref="O186:O192" si="23">M186</f>
        <v>0</v>
      </c>
      <c r="P186" s="8" t="s">
        <v>70</v>
      </c>
      <c r="Q186" s="8"/>
      <c r="R186" s="3">
        <v>0</v>
      </c>
      <c r="S186" s="6"/>
      <c r="T186" s="6"/>
    </row>
    <row r="187" spans="1:20" x14ac:dyDescent="0.3">
      <c r="A187" s="8">
        <v>3</v>
      </c>
      <c r="B187" s="67" t="s">
        <v>190</v>
      </c>
      <c r="C187" s="13">
        <v>0</v>
      </c>
      <c r="D187" s="3">
        <v>0</v>
      </c>
      <c r="E187" s="3">
        <v>0</v>
      </c>
      <c r="F187" s="3">
        <v>0</v>
      </c>
      <c r="G187" s="3">
        <f t="shared" si="19"/>
        <v>0</v>
      </c>
      <c r="H187" s="3">
        <v>0</v>
      </c>
      <c r="I187" s="64">
        <v>0</v>
      </c>
      <c r="J187" s="68">
        <v>0</v>
      </c>
      <c r="K187" s="3">
        <f t="shared" si="20"/>
        <v>0</v>
      </c>
      <c r="L187" s="3">
        <f t="shared" si="21"/>
        <v>0</v>
      </c>
      <c r="M187" s="3">
        <v>0</v>
      </c>
      <c r="N187" s="272">
        <f t="shared" si="22"/>
        <v>0</v>
      </c>
      <c r="O187" s="7">
        <f t="shared" si="23"/>
        <v>0</v>
      </c>
      <c r="P187" s="8" t="s">
        <v>70</v>
      </c>
      <c r="Q187" s="8"/>
      <c r="R187" s="3">
        <v>0</v>
      </c>
      <c r="S187" s="6"/>
      <c r="T187" s="6"/>
    </row>
    <row r="188" spans="1:20" x14ac:dyDescent="0.3">
      <c r="A188" s="8">
        <v>4</v>
      </c>
      <c r="B188" s="67" t="s">
        <v>300</v>
      </c>
      <c r="C188" s="13">
        <v>4</v>
      </c>
      <c r="D188" s="13">
        <v>0</v>
      </c>
      <c r="E188" s="13">
        <v>0</v>
      </c>
      <c r="F188" s="13">
        <v>0</v>
      </c>
      <c r="G188" s="13">
        <f t="shared" si="19"/>
        <v>4</v>
      </c>
      <c r="H188" s="13">
        <v>4</v>
      </c>
      <c r="I188" s="13">
        <v>0</v>
      </c>
      <c r="J188" s="98">
        <v>0</v>
      </c>
      <c r="K188" s="3">
        <f t="shared" si="20"/>
        <v>4</v>
      </c>
      <c r="L188" s="3">
        <f t="shared" si="21"/>
        <v>0</v>
      </c>
      <c r="M188" s="3">
        <v>0</v>
      </c>
      <c r="N188" s="272">
        <f t="shared" si="22"/>
        <v>0</v>
      </c>
      <c r="O188" s="7">
        <f t="shared" si="23"/>
        <v>0</v>
      </c>
      <c r="P188" s="8" t="s">
        <v>70</v>
      </c>
      <c r="Q188" s="8"/>
      <c r="R188" s="3">
        <v>20</v>
      </c>
      <c r="S188" s="6"/>
      <c r="T188" s="6"/>
    </row>
    <row r="189" spans="1:20" x14ac:dyDescent="0.3">
      <c r="A189" s="8">
        <v>5</v>
      </c>
      <c r="B189" s="67" t="s">
        <v>192</v>
      </c>
      <c r="C189" s="144">
        <v>3.35</v>
      </c>
      <c r="D189" s="3">
        <v>0</v>
      </c>
      <c r="E189" s="38">
        <v>0</v>
      </c>
      <c r="F189" s="3">
        <v>0</v>
      </c>
      <c r="G189" s="38">
        <f t="shared" si="19"/>
        <v>3.35</v>
      </c>
      <c r="H189" s="38">
        <v>3.35</v>
      </c>
      <c r="I189" s="3">
        <v>0</v>
      </c>
      <c r="J189" s="68">
        <v>0</v>
      </c>
      <c r="K189" s="38">
        <f t="shared" si="20"/>
        <v>3.35</v>
      </c>
      <c r="L189" s="3">
        <f t="shared" si="21"/>
        <v>0</v>
      </c>
      <c r="M189" s="3">
        <v>0</v>
      </c>
      <c r="N189" s="272">
        <f t="shared" si="22"/>
        <v>0</v>
      </c>
      <c r="O189" s="7">
        <f t="shared" si="23"/>
        <v>0</v>
      </c>
      <c r="P189" s="8" t="s">
        <v>70</v>
      </c>
      <c r="Q189" s="8"/>
      <c r="R189" s="3">
        <v>10</v>
      </c>
      <c r="S189" s="6"/>
      <c r="T189" s="6"/>
    </row>
    <row r="190" spans="1:20" x14ac:dyDescent="0.3">
      <c r="A190" s="8">
        <v>6</v>
      </c>
      <c r="B190" s="67" t="s">
        <v>193</v>
      </c>
      <c r="C190" s="13">
        <v>0</v>
      </c>
      <c r="D190" s="3">
        <v>0</v>
      </c>
      <c r="E190" s="3">
        <v>0</v>
      </c>
      <c r="F190" s="3">
        <v>0</v>
      </c>
      <c r="G190" s="3">
        <f t="shared" si="19"/>
        <v>0</v>
      </c>
      <c r="H190" s="3">
        <v>0</v>
      </c>
      <c r="I190" s="3">
        <v>0</v>
      </c>
      <c r="J190" s="68">
        <v>0</v>
      </c>
      <c r="K190" s="3">
        <f t="shared" si="20"/>
        <v>0</v>
      </c>
      <c r="L190" s="3">
        <f t="shared" si="21"/>
        <v>0</v>
      </c>
      <c r="M190" s="3">
        <v>0</v>
      </c>
      <c r="N190" s="272">
        <f t="shared" si="22"/>
        <v>0</v>
      </c>
      <c r="O190" s="7">
        <f t="shared" si="23"/>
        <v>0</v>
      </c>
      <c r="P190" s="8" t="s">
        <v>70</v>
      </c>
      <c r="Q190" s="8"/>
      <c r="R190" s="3">
        <v>0</v>
      </c>
      <c r="S190" s="6"/>
      <c r="T190" s="6"/>
    </row>
    <row r="191" spans="1:20" x14ac:dyDescent="0.3">
      <c r="A191" s="8">
        <v>7</v>
      </c>
      <c r="B191" s="67" t="s">
        <v>194</v>
      </c>
      <c r="C191" s="13">
        <v>0</v>
      </c>
      <c r="D191" s="3">
        <v>0</v>
      </c>
      <c r="E191" s="3">
        <v>0</v>
      </c>
      <c r="F191" s="3">
        <v>0</v>
      </c>
      <c r="G191" s="3">
        <f t="shared" si="19"/>
        <v>0</v>
      </c>
      <c r="H191" s="3">
        <v>0</v>
      </c>
      <c r="I191" s="64">
        <v>0</v>
      </c>
      <c r="J191" s="68">
        <v>0</v>
      </c>
      <c r="K191" s="3">
        <f t="shared" si="20"/>
        <v>0</v>
      </c>
      <c r="L191" s="3">
        <f t="shared" si="21"/>
        <v>0</v>
      </c>
      <c r="M191" s="3">
        <v>0</v>
      </c>
      <c r="N191" s="272">
        <f t="shared" si="22"/>
        <v>0</v>
      </c>
      <c r="O191" s="7">
        <f t="shared" si="23"/>
        <v>0</v>
      </c>
      <c r="P191" s="8" t="s">
        <v>70</v>
      </c>
      <c r="Q191" s="8"/>
      <c r="R191" s="3">
        <v>0</v>
      </c>
      <c r="S191" s="6"/>
      <c r="T191" s="6"/>
    </row>
    <row r="192" spans="1:20" x14ac:dyDescent="0.3">
      <c r="A192" s="8">
        <v>8</v>
      </c>
      <c r="B192" s="67" t="s">
        <v>195</v>
      </c>
      <c r="C192" s="13">
        <v>0</v>
      </c>
      <c r="D192" s="13">
        <v>0</v>
      </c>
      <c r="E192" s="13">
        <v>0</v>
      </c>
      <c r="F192" s="13">
        <v>0</v>
      </c>
      <c r="G192" s="13">
        <f t="shared" si="19"/>
        <v>0</v>
      </c>
      <c r="H192" s="13">
        <v>0</v>
      </c>
      <c r="I192" s="13">
        <v>0</v>
      </c>
      <c r="J192" s="98">
        <v>0</v>
      </c>
      <c r="K192" s="3">
        <f t="shared" si="20"/>
        <v>0</v>
      </c>
      <c r="L192" s="3">
        <f t="shared" si="21"/>
        <v>0</v>
      </c>
      <c r="M192" s="3">
        <v>0</v>
      </c>
      <c r="N192" s="272">
        <f t="shared" si="22"/>
        <v>0</v>
      </c>
      <c r="O192" s="7">
        <f t="shared" si="23"/>
        <v>0</v>
      </c>
      <c r="P192" s="8" t="s">
        <v>70</v>
      </c>
      <c r="Q192" s="8"/>
      <c r="R192" s="3">
        <v>0</v>
      </c>
      <c r="S192" s="6"/>
      <c r="T192" s="6"/>
    </row>
    <row r="193" spans="1:20" x14ac:dyDescent="0.3">
      <c r="A193" s="8">
        <v>9</v>
      </c>
      <c r="B193" s="67" t="s">
        <v>196</v>
      </c>
      <c r="C193" s="13">
        <v>10</v>
      </c>
      <c r="D193" s="3">
        <v>0</v>
      </c>
      <c r="E193" s="3">
        <v>0</v>
      </c>
      <c r="F193" s="3">
        <v>0</v>
      </c>
      <c r="G193" s="3">
        <f t="shared" si="19"/>
        <v>10</v>
      </c>
      <c r="H193" s="3">
        <v>0</v>
      </c>
      <c r="I193" s="3">
        <v>10</v>
      </c>
      <c r="J193" s="68">
        <v>0</v>
      </c>
      <c r="K193" s="3">
        <f t="shared" si="20"/>
        <v>10</v>
      </c>
      <c r="L193" s="3">
        <v>23000</v>
      </c>
      <c r="M193" s="7">
        <v>2300</v>
      </c>
      <c r="N193" s="272">
        <f t="shared" si="22"/>
        <v>23000</v>
      </c>
      <c r="O193" s="7">
        <v>2300</v>
      </c>
      <c r="P193" s="8" t="s">
        <v>70</v>
      </c>
      <c r="Q193" s="8">
        <v>16000</v>
      </c>
      <c r="R193" s="6">
        <v>11</v>
      </c>
      <c r="S193" s="6"/>
      <c r="T193" s="6"/>
    </row>
    <row r="194" spans="1:20" x14ac:dyDescent="0.3">
      <c r="A194" s="8">
        <v>10</v>
      </c>
      <c r="B194" s="67" t="s">
        <v>197</v>
      </c>
      <c r="C194" s="13">
        <v>3</v>
      </c>
      <c r="D194" s="3">
        <v>0</v>
      </c>
      <c r="E194" s="3">
        <v>0</v>
      </c>
      <c r="F194" s="3">
        <v>0</v>
      </c>
      <c r="G194" s="3">
        <f t="shared" si="19"/>
        <v>3</v>
      </c>
      <c r="H194" s="64">
        <v>0</v>
      </c>
      <c r="I194" s="3">
        <v>3</v>
      </c>
      <c r="J194" s="68">
        <v>0</v>
      </c>
      <c r="K194" s="3">
        <f t="shared" si="20"/>
        <v>3</v>
      </c>
      <c r="L194" s="3">
        <v>7200</v>
      </c>
      <c r="M194" s="7">
        <v>2400</v>
      </c>
      <c r="N194" s="272">
        <f t="shared" si="22"/>
        <v>7200</v>
      </c>
      <c r="O194" s="7">
        <v>2400</v>
      </c>
      <c r="P194" s="8" t="s">
        <v>70</v>
      </c>
      <c r="Q194" s="8">
        <v>16000</v>
      </c>
      <c r="R194" s="6">
        <v>4</v>
      </c>
      <c r="S194" s="6"/>
      <c r="T194" s="6"/>
    </row>
    <row r="195" spans="1:20" x14ac:dyDescent="0.3">
      <c r="A195" s="8">
        <v>11</v>
      </c>
      <c r="B195" s="67" t="s">
        <v>198</v>
      </c>
      <c r="C195" s="13">
        <v>0</v>
      </c>
      <c r="D195" s="3">
        <v>0</v>
      </c>
      <c r="E195" s="3">
        <v>0</v>
      </c>
      <c r="F195" s="3">
        <v>0</v>
      </c>
      <c r="G195" s="3">
        <f t="shared" si="19"/>
        <v>0</v>
      </c>
      <c r="H195" s="3">
        <v>0</v>
      </c>
      <c r="I195" s="3">
        <v>0</v>
      </c>
      <c r="J195" s="68">
        <v>0</v>
      </c>
      <c r="K195" s="3">
        <f t="shared" si="20"/>
        <v>0</v>
      </c>
      <c r="L195" s="3">
        <f t="shared" si="21"/>
        <v>0</v>
      </c>
      <c r="M195" s="3">
        <v>0</v>
      </c>
      <c r="N195" s="272">
        <f t="shared" si="22"/>
        <v>0</v>
      </c>
      <c r="O195" s="7">
        <v>0</v>
      </c>
      <c r="P195" s="8" t="s">
        <v>70</v>
      </c>
      <c r="Q195" s="8"/>
      <c r="R195" s="3">
        <v>0</v>
      </c>
      <c r="S195" s="6"/>
      <c r="T195" s="6"/>
    </row>
    <row r="196" spans="1:20" x14ac:dyDescent="0.3">
      <c r="A196" s="8">
        <v>12</v>
      </c>
      <c r="B196" s="67" t="s">
        <v>199</v>
      </c>
      <c r="C196" s="13">
        <v>5</v>
      </c>
      <c r="D196" s="13">
        <v>0</v>
      </c>
      <c r="E196" s="13">
        <v>0</v>
      </c>
      <c r="F196" s="13">
        <v>0</v>
      </c>
      <c r="G196" s="13">
        <f t="shared" si="19"/>
        <v>5</v>
      </c>
      <c r="H196" s="13">
        <v>0</v>
      </c>
      <c r="I196" s="13">
        <v>5</v>
      </c>
      <c r="J196" s="98">
        <v>0</v>
      </c>
      <c r="K196" s="3">
        <f t="shared" si="20"/>
        <v>5</v>
      </c>
      <c r="L196" s="3">
        <v>12500</v>
      </c>
      <c r="M196" s="7">
        <v>2500</v>
      </c>
      <c r="N196" s="272">
        <f t="shared" si="22"/>
        <v>12500</v>
      </c>
      <c r="O196" s="7">
        <v>2500</v>
      </c>
      <c r="P196" s="8" t="s">
        <v>70</v>
      </c>
      <c r="Q196" s="8">
        <v>16000</v>
      </c>
      <c r="R196" s="3">
        <v>3</v>
      </c>
      <c r="S196" s="6"/>
      <c r="T196" s="6"/>
    </row>
    <row r="197" spans="1:20" x14ac:dyDescent="0.3">
      <c r="A197" s="8"/>
      <c r="B197" s="67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7"/>
      <c r="N197" s="7"/>
      <c r="O197" s="7"/>
      <c r="P197" s="8"/>
      <c r="Q197" s="8"/>
      <c r="R197" s="6"/>
      <c r="S197" s="6"/>
      <c r="T197" s="6"/>
    </row>
    <row r="198" spans="1:20" x14ac:dyDescent="0.3">
      <c r="A198" s="8"/>
      <c r="B198" s="67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7"/>
      <c r="N198" s="7"/>
      <c r="O198" s="7"/>
      <c r="P198" s="8"/>
      <c r="Q198" s="8"/>
      <c r="R198" s="6"/>
      <c r="S198" s="6"/>
      <c r="T198" s="6"/>
    </row>
    <row r="199" spans="1:20" x14ac:dyDescent="0.3">
      <c r="A199" s="6"/>
      <c r="B199" s="67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7"/>
      <c r="N199" s="7"/>
      <c r="O199" s="7"/>
      <c r="P199" s="8"/>
      <c r="Q199" s="8"/>
      <c r="R199" s="6"/>
      <c r="S199" s="6"/>
      <c r="T199" s="6"/>
    </row>
    <row r="200" spans="1:20" x14ac:dyDescent="0.3">
      <c r="A200" s="6"/>
      <c r="B200" s="41" t="s">
        <v>3</v>
      </c>
      <c r="C200" s="37">
        <f t="shared" ref="C200:K200" si="24">SUM(C185:C199)</f>
        <v>27.35</v>
      </c>
      <c r="D200" s="3">
        <f t="shared" si="24"/>
        <v>0</v>
      </c>
      <c r="E200" s="38">
        <f t="shared" si="24"/>
        <v>0</v>
      </c>
      <c r="F200" s="3">
        <f t="shared" si="24"/>
        <v>0</v>
      </c>
      <c r="G200" s="38">
        <f t="shared" si="24"/>
        <v>27.35</v>
      </c>
      <c r="H200" s="38">
        <f t="shared" si="24"/>
        <v>7.35</v>
      </c>
      <c r="I200" s="3">
        <f t="shared" si="24"/>
        <v>20</v>
      </c>
      <c r="J200" s="3">
        <f t="shared" si="24"/>
        <v>0</v>
      </c>
      <c r="K200" s="38">
        <f t="shared" si="24"/>
        <v>27.35</v>
      </c>
      <c r="L200" s="7">
        <f>SUM(L185:L199)</f>
        <v>47700</v>
      </c>
      <c r="M200" s="7">
        <f>SUM(M185:M196)/4</f>
        <v>2425</v>
      </c>
      <c r="N200" s="7">
        <f>SUM(N185:N199)</f>
        <v>47700</v>
      </c>
      <c r="O200" s="7">
        <f>SUM(O185:O199)/4</f>
        <v>2425</v>
      </c>
      <c r="P200" s="8" t="s">
        <v>70</v>
      </c>
      <c r="Q200" s="8">
        <v>16000</v>
      </c>
      <c r="R200" s="13">
        <f>SUM(R185:R199)</f>
        <v>50</v>
      </c>
      <c r="S200" s="6"/>
      <c r="T200" s="6"/>
    </row>
    <row r="202" spans="1:20" x14ac:dyDescent="0.3">
      <c r="A202" s="16" t="s">
        <v>46</v>
      </c>
      <c r="O202" s="419" t="str">
        <f>O160</f>
        <v>Bermani Ulu, 31 Desember 2023</v>
      </c>
      <c r="P202" s="419"/>
      <c r="Q202" s="419"/>
      <c r="R202" s="419"/>
      <c r="S202" s="419"/>
      <c r="T202" s="419"/>
    </row>
    <row r="203" spans="1:20" x14ac:dyDescent="0.3">
      <c r="O203" s="419" t="s">
        <v>2</v>
      </c>
      <c r="P203" s="419"/>
      <c r="Q203" s="419"/>
      <c r="R203" s="419"/>
      <c r="S203" s="419"/>
      <c r="T203" s="419"/>
    </row>
    <row r="204" spans="1:20" x14ac:dyDescent="0.3">
      <c r="A204" s="83"/>
      <c r="B204" s="82"/>
      <c r="C204" s="150"/>
      <c r="D204" s="150"/>
      <c r="E204" s="150"/>
    </row>
    <row r="206" spans="1:20" x14ac:dyDescent="0.3">
      <c r="O206" s="428" t="str">
        <f>O164</f>
        <v>DODIT AGUSTIAWAN, SP</v>
      </c>
      <c r="P206" s="428"/>
      <c r="Q206" s="428"/>
      <c r="R206" s="428"/>
      <c r="S206" s="428"/>
      <c r="T206" s="428"/>
    </row>
    <row r="207" spans="1:20" x14ac:dyDescent="0.3">
      <c r="O207" s="419" t="str">
        <f>O165</f>
        <v>NIP. 19730816 200704 1 001</v>
      </c>
      <c r="P207" s="419"/>
      <c r="Q207" s="419"/>
      <c r="R207" s="419"/>
      <c r="S207" s="419"/>
      <c r="T207" s="419"/>
    </row>
    <row r="208" spans="1:20" x14ac:dyDescent="0.3">
      <c r="O208" s="70"/>
      <c r="R208" s="70"/>
      <c r="S208" s="70"/>
      <c r="T208" s="70"/>
    </row>
    <row r="209" spans="1:20" x14ac:dyDescent="0.3">
      <c r="O209" s="70"/>
      <c r="R209" s="70"/>
      <c r="S209" s="70"/>
      <c r="T209" s="70"/>
    </row>
    <row r="210" spans="1:20" x14ac:dyDescent="0.3">
      <c r="O210" s="70"/>
      <c r="R210" s="70"/>
      <c r="S210" s="70"/>
      <c r="T210" s="70"/>
    </row>
    <row r="211" spans="1:20" x14ac:dyDescent="0.3">
      <c r="A211" s="16" t="s">
        <v>96</v>
      </c>
    </row>
    <row r="212" spans="1:20" x14ac:dyDescent="0.3">
      <c r="L212" s="17"/>
    </row>
    <row r="213" spans="1:20" x14ac:dyDescent="0.3">
      <c r="A213" s="441" t="s">
        <v>93</v>
      </c>
      <c r="B213" s="460"/>
      <c r="C213" s="460"/>
      <c r="D213" s="460"/>
      <c r="E213" s="460"/>
      <c r="F213" s="460"/>
      <c r="G213" s="460"/>
      <c r="H213" s="460"/>
      <c r="I213" s="460"/>
      <c r="J213" s="460"/>
      <c r="K213" s="460"/>
      <c r="L213" s="460"/>
      <c r="M213" s="460"/>
      <c r="N213" s="460"/>
      <c r="O213" s="460"/>
      <c r="P213" s="460"/>
      <c r="Q213" s="460"/>
      <c r="R213" s="460"/>
      <c r="S213" s="460"/>
      <c r="T213" s="447"/>
    </row>
    <row r="214" spans="1:20" x14ac:dyDescent="0.3">
      <c r="A214" s="444" t="s">
        <v>4</v>
      </c>
      <c r="B214" s="461"/>
      <c r="C214" s="461"/>
      <c r="D214" s="461"/>
      <c r="E214" s="461"/>
      <c r="F214" s="461"/>
      <c r="G214" s="461"/>
      <c r="H214" s="461"/>
      <c r="I214" s="461"/>
      <c r="J214" s="461"/>
      <c r="K214" s="461"/>
      <c r="L214" s="461"/>
      <c r="M214" s="461"/>
      <c r="N214" s="461"/>
      <c r="O214" s="461"/>
      <c r="P214" s="461"/>
      <c r="Q214" s="461"/>
      <c r="R214" s="461"/>
      <c r="S214" s="461"/>
      <c r="T214" s="445"/>
    </row>
    <row r="215" spans="1:20" ht="15" customHeight="1" x14ac:dyDescent="0.3">
      <c r="N215" s="18"/>
    </row>
    <row r="216" spans="1:20" ht="15" customHeight="1" x14ac:dyDescent="0.3">
      <c r="A216" s="19" t="s">
        <v>5</v>
      </c>
      <c r="B216" s="19"/>
      <c r="C216" s="19" t="s">
        <v>84</v>
      </c>
      <c r="D216" s="19"/>
      <c r="L216" s="20"/>
      <c r="N216" s="20"/>
      <c r="Q216" s="70" t="s">
        <v>42</v>
      </c>
      <c r="S216" s="16" t="str">
        <f>S172</f>
        <v>: 2023</v>
      </c>
    </row>
    <row r="217" spans="1:20" ht="15" customHeight="1" x14ac:dyDescent="0.3">
      <c r="A217" s="16" t="s">
        <v>9</v>
      </c>
      <c r="C217" s="16" t="str">
        <f>C173</f>
        <v>: BERMANI ULU</v>
      </c>
      <c r="Q217" s="70" t="s">
        <v>43</v>
      </c>
      <c r="S217" s="16" t="s">
        <v>45</v>
      </c>
    </row>
    <row r="218" spans="1:20" ht="15" customHeight="1" x14ac:dyDescent="0.3">
      <c r="A218" s="16" t="s">
        <v>6</v>
      </c>
      <c r="C218" s="16" t="s">
        <v>99</v>
      </c>
      <c r="Q218" s="70" t="s">
        <v>44</v>
      </c>
      <c r="S218" s="16" t="str">
        <f>S174</f>
        <v>: IV ( Empat )</v>
      </c>
    </row>
    <row r="219" spans="1:20" ht="15" customHeight="1" x14ac:dyDescent="0.3">
      <c r="A219" s="16" t="s">
        <v>7</v>
      </c>
      <c r="C219" s="16" t="s">
        <v>41</v>
      </c>
    </row>
    <row r="220" spans="1:20" ht="15" customHeight="1" x14ac:dyDescent="0.3"/>
    <row r="221" spans="1:20" x14ac:dyDescent="0.3">
      <c r="A221" s="424" t="s">
        <v>8</v>
      </c>
      <c r="B221" s="424" t="s">
        <v>91</v>
      </c>
      <c r="C221" s="22" t="s">
        <v>10</v>
      </c>
      <c r="D221" s="433" t="s">
        <v>15</v>
      </c>
      <c r="E221" s="422"/>
      <c r="F221" s="422"/>
      <c r="G221" s="422"/>
      <c r="H221" s="422"/>
      <c r="I221" s="422"/>
      <c r="J221" s="422"/>
      <c r="K221" s="423"/>
      <c r="L221" s="431" t="s">
        <v>28</v>
      </c>
      <c r="M221" s="432"/>
      <c r="N221" s="431" t="s">
        <v>28</v>
      </c>
      <c r="O221" s="432"/>
      <c r="P221" s="22"/>
      <c r="Q221" s="381"/>
      <c r="R221" s="421" t="s">
        <v>35</v>
      </c>
      <c r="S221" s="427"/>
      <c r="T221" s="424" t="s">
        <v>39</v>
      </c>
    </row>
    <row r="222" spans="1:20" x14ac:dyDescent="0.3">
      <c r="A222" s="425"/>
      <c r="B222" s="425"/>
      <c r="C222" s="24" t="s">
        <v>11</v>
      </c>
      <c r="D222" s="421" t="s">
        <v>16</v>
      </c>
      <c r="E222" s="422"/>
      <c r="F222" s="422"/>
      <c r="G222" s="423"/>
      <c r="H222" s="433" t="s">
        <v>23</v>
      </c>
      <c r="I222" s="422"/>
      <c r="J222" s="422"/>
      <c r="K222" s="423"/>
      <c r="L222" s="434" t="s">
        <v>29</v>
      </c>
      <c r="M222" s="435"/>
      <c r="N222" s="434" t="s">
        <v>29</v>
      </c>
      <c r="O222" s="435"/>
      <c r="P222" s="24"/>
      <c r="Q222" s="26" t="s">
        <v>416</v>
      </c>
      <c r="R222" s="429" t="s">
        <v>36</v>
      </c>
      <c r="S222" s="430"/>
      <c r="T222" s="425"/>
    </row>
    <row r="223" spans="1:20" x14ac:dyDescent="0.3">
      <c r="A223" s="425"/>
      <c r="B223" s="425"/>
      <c r="C223" s="26" t="s">
        <v>12</v>
      </c>
      <c r="D223" s="23"/>
      <c r="E223" s="27"/>
      <c r="F223" s="23"/>
      <c r="G223" s="23"/>
      <c r="H223" s="23"/>
      <c r="I223" s="23"/>
      <c r="J223" s="23"/>
      <c r="K223" s="23"/>
      <c r="L223" s="421" t="s">
        <v>30</v>
      </c>
      <c r="M223" s="427"/>
      <c r="N223" s="421" t="s">
        <v>30</v>
      </c>
      <c r="O223" s="427"/>
      <c r="P223" s="24" t="s">
        <v>34</v>
      </c>
      <c r="Q223" s="24" t="s">
        <v>417</v>
      </c>
      <c r="R223" s="22"/>
      <c r="S223" s="22"/>
      <c r="T223" s="425"/>
    </row>
    <row r="224" spans="1:20" x14ac:dyDescent="0.3">
      <c r="A224" s="425"/>
      <c r="B224" s="425"/>
      <c r="C224" s="26" t="s">
        <v>13</v>
      </c>
      <c r="D224" s="24" t="s">
        <v>17</v>
      </c>
      <c r="E224" s="28" t="s">
        <v>17</v>
      </c>
      <c r="F224" s="24" t="s">
        <v>20</v>
      </c>
      <c r="G224" s="24" t="s">
        <v>22</v>
      </c>
      <c r="H224" s="24" t="s">
        <v>24</v>
      </c>
      <c r="I224" s="24" t="s">
        <v>25</v>
      </c>
      <c r="J224" s="24" t="s">
        <v>26</v>
      </c>
      <c r="K224" s="24" t="s">
        <v>22</v>
      </c>
      <c r="L224" s="429" t="s">
        <v>14</v>
      </c>
      <c r="M224" s="430"/>
      <c r="N224" s="429" t="s">
        <v>33</v>
      </c>
      <c r="O224" s="430"/>
      <c r="P224" s="24" t="s">
        <v>28</v>
      </c>
      <c r="Q224" s="24" t="s">
        <v>418</v>
      </c>
      <c r="R224" s="24" t="s">
        <v>37</v>
      </c>
      <c r="S224" s="24" t="s">
        <v>38</v>
      </c>
      <c r="T224" s="425"/>
    </row>
    <row r="225" spans="1:20" x14ac:dyDescent="0.3">
      <c r="A225" s="425"/>
      <c r="B225" s="425"/>
      <c r="C225" s="26" t="s">
        <v>14</v>
      </c>
      <c r="D225" s="24" t="s">
        <v>18</v>
      </c>
      <c r="E225" s="28" t="s">
        <v>19</v>
      </c>
      <c r="F225" s="24" t="s">
        <v>21</v>
      </c>
      <c r="G225" s="24"/>
      <c r="H225" s="24"/>
      <c r="I225" s="24"/>
      <c r="J225" s="24" t="s">
        <v>27</v>
      </c>
      <c r="K225" s="24"/>
      <c r="L225" s="22" t="s">
        <v>22</v>
      </c>
      <c r="M225" s="22" t="s">
        <v>31</v>
      </c>
      <c r="N225" s="22" t="s">
        <v>22</v>
      </c>
      <c r="O225" s="22" t="s">
        <v>31</v>
      </c>
      <c r="P225" s="24"/>
      <c r="Q225" s="24"/>
      <c r="R225" s="25"/>
      <c r="S225" s="25"/>
      <c r="T225" s="425"/>
    </row>
    <row r="226" spans="1:20" x14ac:dyDescent="0.3">
      <c r="A226" s="426"/>
      <c r="B226" s="426"/>
      <c r="C226" s="29"/>
      <c r="D226" s="30"/>
      <c r="E226" s="31"/>
      <c r="F226" s="30"/>
      <c r="G226" s="30"/>
      <c r="H226" s="30"/>
      <c r="I226" s="30"/>
      <c r="J226" s="30"/>
      <c r="K226" s="30"/>
      <c r="L226" s="32" t="s">
        <v>29</v>
      </c>
      <c r="M226" s="33" t="s">
        <v>32</v>
      </c>
      <c r="N226" s="32" t="s">
        <v>29</v>
      </c>
      <c r="O226" s="33" t="s">
        <v>32</v>
      </c>
      <c r="P226" s="33"/>
      <c r="Q226" s="33"/>
      <c r="R226" s="30"/>
      <c r="S226" s="30"/>
      <c r="T226" s="426"/>
    </row>
    <row r="227" spans="1:20" x14ac:dyDescent="0.3">
      <c r="A227" s="8">
        <v>1</v>
      </c>
      <c r="B227" s="8">
        <v>2</v>
      </c>
      <c r="C227" s="8">
        <v>3</v>
      </c>
      <c r="D227" s="8">
        <v>4</v>
      </c>
      <c r="E227" s="8">
        <v>5</v>
      </c>
      <c r="F227" s="8">
        <v>6</v>
      </c>
      <c r="G227" s="8" t="s">
        <v>0</v>
      </c>
      <c r="H227" s="8">
        <v>8</v>
      </c>
      <c r="I227" s="8">
        <v>9</v>
      </c>
      <c r="J227" s="8">
        <v>10</v>
      </c>
      <c r="K227" s="8" t="s">
        <v>1</v>
      </c>
      <c r="L227" s="8">
        <v>12</v>
      </c>
      <c r="M227" s="8">
        <v>13</v>
      </c>
      <c r="N227" s="8">
        <v>14</v>
      </c>
      <c r="O227" s="8">
        <v>15</v>
      </c>
      <c r="P227" s="8">
        <v>16</v>
      </c>
      <c r="Q227" s="8"/>
      <c r="R227" s="8">
        <v>17</v>
      </c>
      <c r="S227" s="8">
        <v>18</v>
      </c>
      <c r="T227" s="8">
        <v>19</v>
      </c>
    </row>
    <row r="228" spans="1:20" ht="20.100000000000001" customHeight="1" x14ac:dyDescent="0.3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7"/>
      <c r="P228" s="8"/>
      <c r="Q228" s="8"/>
      <c r="R228" s="6"/>
      <c r="S228" s="6"/>
      <c r="T228" s="6"/>
    </row>
    <row r="229" spans="1:20" x14ac:dyDescent="0.3">
      <c r="A229" s="8">
        <v>1</v>
      </c>
      <c r="B229" s="67" t="s">
        <v>188</v>
      </c>
      <c r="C229" s="3">
        <v>0</v>
      </c>
      <c r="D229" s="3">
        <v>0</v>
      </c>
      <c r="E229" s="3">
        <v>0</v>
      </c>
      <c r="F229" s="3">
        <v>0</v>
      </c>
      <c r="G229" s="3">
        <f>C229+E229-F229</f>
        <v>0</v>
      </c>
      <c r="H229" s="3">
        <v>0</v>
      </c>
      <c r="I229" s="3">
        <v>0</v>
      </c>
      <c r="J229" s="3">
        <v>0</v>
      </c>
      <c r="K229" s="3">
        <f>H229+I229+J229</f>
        <v>0</v>
      </c>
      <c r="L229" s="3">
        <v>0</v>
      </c>
      <c r="M229" s="3">
        <v>0</v>
      </c>
      <c r="N229" s="3">
        <v>0</v>
      </c>
      <c r="O229" s="3">
        <v>0</v>
      </c>
      <c r="P229" s="8" t="s">
        <v>71</v>
      </c>
      <c r="Q229" s="8"/>
      <c r="R229" s="3">
        <v>0</v>
      </c>
      <c r="S229" s="6"/>
      <c r="T229" s="6"/>
    </row>
    <row r="230" spans="1:20" x14ac:dyDescent="0.3">
      <c r="A230" s="8">
        <v>2</v>
      </c>
      <c r="B230" s="67" t="s">
        <v>189</v>
      </c>
      <c r="C230" s="3">
        <v>0</v>
      </c>
      <c r="D230" s="3">
        <v>0</v>
      </c>
      <c r="E230" s="3">
        <v>0</v>
      </c>
      <c r="F230" s="3">
        <v>0</v>
      </c>
      <c r="G230" s="3">
        <f t="shared" ref="G230:G240" si="25">C230+E230-F230</f>
        <v>0</v>
      </c>
      <c r="H230" s="3">
        <v>0</v>
      </c>
      <c r="I230" s="3">
        <v>0</v>
      </c>
      <c r="J230" s="3">
        <v>0</v>
      </c>
      <c r="K230" s="3">
        <f t="shared" ref="K230:K240" si="26">H230+I230+J230</f>
        <v>0</v>
      </c>
      <c r="L230" s="3">
        <v>0</v>
      </c>
      <c r="M230" s="3">
        <v>0</v>
      </c>
      <c r="N230" s="3">
        <v>0</v>
      </c>
      <c r="O230" s="3">
        <v>0</v>
      </c>
      <c r="P230" s="8" t="s">
        <v>71</v>
      </c>
      <c r="Q230" s="8"/>
      <c r="R230" s="3">
        <v>0</v>
      </c>
      <c r="S230" s="6"/>
      <c r="T230" s="6"/>
    </row>
    <row r="231" spans="1:20" x14ac:dyDescent="0.3">
      <c r="A231" s="8">
        <v>3</v>
      </c>
      <c r="B231" s="67" t="s">
        <v>190</v>
      </c>
      <c r="C231" s="3">
        <v>5</v>
      </c>
      <c r="D231" s="3">
        <v>0</v>
      </c>
      <c r="E231" s="3">
        <v>0</v>
      </c>
      <c r="F231" s="3">
        <v>0</v>
      </c>
      <c r="G231" s="3">
        <f t="shared" si="25"/>
        <v>5</v>
      </c>
      <c r="H231" s="3">
        <v>5</v>
      </c>
      <c r="I231" s="3">
        <v>0</v>
      </c>
      <c r="J231" s="3">
        <v>0</v>
      </c>
      <c r="K231" s="3">
        <f t="shared" si="26"/>
        <v>5</v>
      </c>
      <c r="L231" s="3">
        <v>0</v>
      </c>
      <c r="M231" s="3">
        <v>0</v>
      </c>
      <c r="N231" s="3">
        <v>0</v>
      </c>
      <c r="O231" s="3">
        <v>0</v>
      </c>
      <c r="P231" s="8" t="s">
        <v>71</v>
      </c>
      <c r="Q231" s="8"/>
      <c r="R231" s="58">
        <v>10</v>
      </c>
      <c r="S231" s="6"/>
      <c r="T231" s="6"/>
    </row>
    <row r="232" spans="1:20" x14ac:dyDescent="0.3">
      <c r="A232" s="8">
        <v>4</v>
      </c>
      <c r="B232" s="67" t="s">
        <v>191</v>
      </c>
      <c r="C232" s="3">
        <v>0</v>
      </c>
      <c r="D232" s="3">
        <v>0</v>
      </c>
      <c r="E232" s="3">
        <v>0</v>
      </c>
      <c r="F232" s="3">
        <v>0</v>
      </c>
      <c r="G232" s="3">
        <f t="shared" si="25"/>
        <v>0</v>
      </c>
      <c r="H232" s="3">
        <v>0</v>
      </c>
      <c r="I232" s="3">
        <v>0</v>
      </c>
      <c r="J232" s="3">
        <v>0</v>
      </c>
      <c r="K232" s="3">
        <f t="shared" si="26"/>
        <v>0</v>
      </c>
      <c r="L232" s="3">
        <v>0</v>
      </c>
      <c r="M232" s="3">
        <v>0</v>
      </c>
      <c r="N232" s="3">
        <v>0</v>
      </c>
      <c r="O232" s="3">
        <v>0</v>
      </c>
      <c r="P232" s="8" t="s">
        <v>71</v>
      </c>
      <c r="Q232" s="8"/>
      <c r="R232" s="3">
        <v>0</v>
      </c>
      <c r="S232" s="6"/>
      <c r="T232" s="6"/>
    </row>
    <row r="233" spans="1:20" x14ac:dyDescent="0.3">
      <c r="A233" s="8">
        <v>5</v>
      </c>
      <c r="B233" s="67" t="s">
        <v>192</v>
      </c>
      <c r="C233" s="3">
        <v>0</v>
      </c>
      <c r="D233" s="3">
        <v>0</v>
      </c>
      <c r="E233" s="3">
        <v>0</v>
      </c>
      <c r="F233" s="3">
        <v>0</v>
      </c>
      <c r="G233" s="3">
        <f t="shared" si="25"/>
        <v>0</v>
      </c>
      <c r="H233" s="3">
        <v>0</v>
      </c>
      <c r="I233" s="3">
        <v>0</v>
      </c>
      <c r="J233" s="3">
        <v>0</v>
      </c>
      <c r="K233" s="3">
        <f t="shared" si="26"/>
        <v>0</v>
      </c>
      <c r="L233" s="3">
        <v>0</v>
      </c>
      <c r="M233" s="3">
        <v>0</v>
      </c>
      <c r="N233" s="3">
        <v>0</v>
      </c>
      <c r="O233" s="3">
        <v>0</v>
      </c>
      <c r="P233" s="8" t="s">
        <v>71</v>
      </c>
      <c r="Q233" s="8"/>
      <c r="R233" s="3">
        <v>0</v>
      </c>
      <c r="S233" s="6"/>
      <c r="T233" s="6"/>
    </row>
    <row r="234" spans="1:20" x14ac:dyDescent="0.3">
      <c r="A234" s="8">
        <v>6</v>
      </c>
      <c r="B234" s="67" t="s">
        <v>193</v>
      </c>
      <c r="C234" s="3">
        <v>0</v>
      </c>
      <c r="D234" s="3">
        <v>0</v>
      </c>
      <c r="E234" s="3">
        <v>0</v>
      </c>
      <c r="F234" s="3">
        <v>0</v>
      </c>
      <c r="G234" s="3">
        <f t="shared" si="25"/>
        <v>0</v>
      </c>
      <c r="H234" s="3">
        <v>0</v>
      </c>
      <c r="I234" s="3">
        <v>0</v>
      </c>
      <c r="J234" s="3">
        <v>0</v>
      </c>
      <c r="K234" s="3">
        <f t="shared" si="26"/>
        <v>0</v>
      </c>
      <c r="L234" s="3">
        <v>0</v>
      </c>
      <c r="M234" s="3">
        <v>0</v>
      </c>
      <c r="N234" s="3">
        <v>0</v>
      </c>
      <c r="O234" s="3">
        <v>0</v>
      </c>
      <c r="P234" s="8" t="s">
        <v>71</v>
      </c>
      <c r="Q234" s="8"/>
      <c r="R234" s="3">
        <v>0</v>
      </c>
      <c r="S234" s="6"/>
      <c r="T234" s="6"/>
    </row>
    <row r="235" spans="1:20" x14ac:dyDescent="0.3">
      <c r="A235" s="8">
        <v>7</v>
      </c>
      <c r="B235" s="67" t="s">
        <v>194</v>
      </c>
      <c r="C235" s="3">
        <v>2</v>
      </c>
      <c r="D235" s="3">
        <v>0</v>
      </c>
      <c r="E235" s="3">
        <v>0</v>
      </c>
      <c r="F235" s="3">
        <v>0</v>
      </c>
      <c r="G235" s="3">
        <f t="shared" si="25"/>
        <v>2</v>
      </c>
      <c r="H235" s="3">
        <v>2</v>
      </c>
      <c r="I235" s="3">
        <v>0</v>
      </c>
      <c r="J235" s="3">
        <v>0</v>
      </c>
      <c r="K235" s="3">
        <f t="shared" si="26"/>
        <v>2</v>
      </c>
      <c r="L235" s="3">
        <v>0</v>
      </c>
      <c r="M235" s="3">
        <v>0</v>
      </c>
      <c r="N235" s="3">
        <v>0</v>
      </c>
      <c r="O235" s="3">
        <v>0</v>
      </c>
      <c r="P235" s="8" t="s">
        <v>71</v>
      </c>
      <c r="Q235" s="8"/>
      <c r="R235" s="58">
        <v>4</v>
      </c>
      <c r="S235" s="6"/>
      <c r="T235" s="6"/>
    </row>
    <row r="236" spans="1:20" x14ac:dyDescent="0.3">
      <c r="A236" s="8">
        <v>8</v>
      </c>
      <c r="B236" s="67" t="s">
        <v>195</v>
      </c>
      <c r="C236" s="3">
        <v>0</v>
      </c>
      <c r="D236" s="3">
        <v>0</v>
      </c>
      <c r="E236" s="3">
        <v>0</v>
      </c>
      <c r="F236" s="3">
        <v>0</v>
      </c>
      <c r="G236" s="3">
        <f t="shared" si="25"/>
        <v>0</v>
      </c>
      <c r="H236" s="3">
        <v>0</v>
      </c>
      <c r="I236" s="3">
        <v>0</v>
      </c>
      <c r="J236" s="3">
        <v>0</v>
      </c>
      <c r="K236" s="3">
        <f t="shared" si="26"/>
        <v>0</v>
      </c>
      <c r="L236" s="3">
        <v>0</v>
      </c>
      <c r="M236" s="3">
        <v>0</v>
      </c>
      <c r="N236" s="3">
        <v>0</v>
      </c>
      <c r="O236" s="3">
        <v>0</v>
      </c>
      <c r="P236" s="8" t="s">
        <v>71</v>
      </c>
      <c r="Q236" s="8"/>
      <c r="R236" s="3">
        <v>0</v>
      </c>
      <c r="S236" s="6"/>
      <c r="T236" s="6"/>
    </row>
    <row r="237" spans="1:20" x14ac:dyDescent="0.3">
      <c r="A237" s="8">
        <v>9</v>
      </c>
      <c r="B237" s="67" t="s">
        <v>196</v>
      </c>
      <c r="C237" s="3">
        <v>0</v>
      </c>
      <c r="D237" s="3">
        <v>0</v>
      </c>
      <c r="E237" s="3">
        <v>0</v>
      </c>
      <c r="F237" s="3">
        <v>0</v>
      </c>
      <c r="G237" s="3">
        <f t="shared" si="25"/>
        <v>0</v>
      </c>
      <c r="H237" s="3">
        <v>0</v>
      </c>
      <c r="I237" s="3">
        <v>0</v>
      </c>
      <c r="J237" s="3">
        <v>0</v>
      </c>
      <c r="K237" s="3">
        <f t="shared" si="26"/>
        <v>0</v>
      </c>
      <c r="L237" s="3">
        <v>0</v>
      </c>
      <c r="M237" s="3">
        <v>0</v>
      </c>
      <c r="N237" s="3">
        <v>0</v>
      </c>
      <c r="O237" s="3">
        <v>0</v>
      </c>
      <c r="P237" s="8" t="s">
        <v>71</v>
      </c>
      <c r="Q237" s="8"/>
      <c r="R237" s="3">
        <v>0</v>
      </c>
      <c r="S237" s="6"/>
      <c r="T237" s="6"/>
    </row>
    <row r="238" spans="1:20" x14ac:dyDescent="0.3">
      <c r="A238" s="8">
        <v>10</v>
      </c>
      <c r="B238" s="67" t="s">
        <v>197</v>
      </c>
      <c r="C238" s="3">
        <v>0</v>
      </c>
      <c r="D238" s="3">
        <v>0</v>
      </c>
      <c r="E238" s="3">
        <v>0</v>
      </c>
      <c r="F238" s="3">
        <v>0</v>
      </c>
      <c r="G238" s="3">
        <f t="shared" si="25"/>
        <v>0</v>
      </c>
      <c r="H238" s="3">
        <v>0</v>
      </c>
      <c r="I238" s="3">
        <v>0</v>
      </c>
      <c r="J238" s="3">
        <v>0</v>
      </c>
      <c r="K238" s="3">
        <f t="shared" si="26"/>
        <v>0</v>
      </c>
      <c r="L238" s="3">
        <v>0</v>
      </c>
      <c r="M238" s="3">
        <v>0</v>
      </c>
      <c r="N238" s="3">
        <v>0</v>
      </c>
      <c r="O238" s="3">
        <v>0</v>
      </c>
      <c r="P238" s="8" t="s">
        <v>71</v>
      </c>
      <c r="Q238" s="8"/>
      <c r="R238" s="3">
        <v>0</v>
      </c>
      <c r="S238" s="6"/>
      <c r="T238" s="6"/>
    </row>
    <row r="239" spans="1:20" x14ac:dyDescent="0.3">
      <c r="A239" s="8">
        <v>11</v>
      </c>
      <c r="B239" s="67" t="s">
        <v>198</v>
      </c>
      <c r="C239" s="3">
        <v>0</v>
      </c>
      <c r="D239" s="3">
        <v>0</v>
      </c>
      <c r="E239" s="3">
        <v>0</v>
      </c>
      <c r="F239" s="3">
        <v>0</v>
      </c>
      <c r="G239" s="3">
        <f t="shared" si="25"/>
        <v>0</v>
      </c>
      <c r="H239" s="3">
        <v>0</v>
      </c>
      <c r="I239" s="3">
        <v>0</v>
      </c>
      <c r="J239" s="3">
        <v>0</v>
      </c>
      <c r="K239" s="3">
        <f t="shared" si="26"/>
        <v>0</v>
      </c>
      <c r="L239" s="3">
        <v>0</v>
      </c>
      <c r="M239" s="3">
        <v>0</v>
      </c>
      <c r="N239" s="3">
        <v>0</v>
      </c>
      <c r="O239" s="3">
        <v>0</v>
      </c>
      <c r="P239" s="8" t="s">
        <v>71</v>
      </c>
      <c r="Q239" s="8"/>
      <c r="R239" s="3">
        <v>0</v>
      </c>
      <c r="S239" s="6"/>
      <c r="T239" s="6"/>
    </row>
    <row r="240" spans="1:20" x14ac:dyDescent="0.3">
      <c r="A240" s="8">
        <v>12</v>
      </c>
      <c r="B240" s="67" t="s">
        <v>199</v>
      </c>
      <c r="C240" s="3">
        <v>0</v>
      </c>
      <c r="D240" s="3">
        <v>0</v>
      </c>
      <c r="E240" s="3">
        <v>0</v>
      </c>
      <c r="F240" s="3">
        <v>0</v>
      </c>
      <c r="G240" s="3">
        <f t="shared" si="25"/>
        <v>0</v>
      </c>
      <c r="H240" s="3">
        <v>0</v>
      </c>
      <c r="I240" s="3">
        <v>0</v>
      </c>
      <c r="J240" s="3">
        <v>0</v>
      </c>
      <c r="K240" s="3">
        <f t="shared" si="26"/>
        <v>0</v>
      </c>
      <c r="L240" s="3">
        <v>0</v>
      </c>
      <c r="M240" s="3">
        <v>0</v>
      </c>
      <c r="N240" s="3">
        <v>0</v>
      </c>
      <c r="O240" s="3">
        <v>0</v>
      </c>
      <c r="P240" s="8" t="s">
        <v>71</v>
      </c>
      <c r="Q240" s="8"/>
      <c r="R240" s="3">
        <v>0</v>
      </c>
      <c r="S240" s="6"/>
      <c r="T240" s="6"/>
    </row>
    <row r="241" spans="1:20" x14ac:dyDescent="0.3">
      <c r="A241" s="8"/>
      <c r="B241" s="67"/>
      <c r="C241" s="6"/>
      <c r="D241" s="6"/>
      <c r="E241" s="6"/>
      <c r="F241" s="6"/>
      <c r="G241" s="6"/>
      <c r="H241" s="96"/>
      <c r="I241" s="96"/>
      <c r="J241" s="116"/>
      <c r="K241" s="116"/>
      <c r="L241" s="58"/>
      <c r="M241" s="58"/>
      <c r="N241" s="58"/>
      <c r="O241" s="58"/>
      <c r="P241" s="8"/>
      <c r="Q241" s="8"/>
      <c r="R241" s="58"/>
      <c r="S241" s="6"/>
      <c r="T241" s="6"/>
    </row>
    <row r="242" spans="1:20" x14ac:dyDescent="0.3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8"/>
      <c r="Q242" s="8"/>
      <c r="R242" s="6"/>
      <c r="S242" s="6"/>
      <c r="T242" s="6"/>
    </row>
    <row r="243" spans="1:20" x14ac:dyDescent="0.3">
      <c r="A243" s="6"/>
      <c r="B243" s="41" t="s">
        <v>3</v>
      </c>
      <c r="C243" s="3">
        <f t="shared" ref="C243:K243" si="27">SUM(C229:C242)</f>
        <v>7</v>
      </c>
      <c r="D243" s="3">
        <f t="shared" si="27"/>
        <v>0</v>
      </c>
      <c r="E243" s="3">
        <f t="shared" si="27"/>
        <v>0</v>
      </c>
      <c r="F243" s="3">
        <f t="shared" si="27"/>
        <v>0</v>
      </c>
      <c r="G243" s="3">
        <f t="shared" si="27"/>
        <v>7</v>
      </c>
      <c r="H243" s="3">
        <f t="shared" si="27"/>
        <v>7</v>
      </c>
      <c r="I243" s="3">
        <f t="shared" si="27"/>
        <v>0</v>
      </c>
      <c r="J243" s="3">
        <f t="shared" si="27"/>
        <v>0</v>
      </c>
      <c r="K243" s="3">
        <f t="shared" si="27"/>
        <v>7</v>
      </c>
      <c r="L243" s="3">
        <v>0</v>
      </c>
      <c r="M243" s="3">
        <v>0</v>
      </c>
      <c r="N243" s="3">
        <v>0</v>
      </c>
      <c r="O243" s="3">
        <v>0</v>
      </c>
      <c r="P243" s="8" t="s">
        <v>71</v>
      </c>
      <c r="Q243" s="8"/>
      <c r="R243" s="3">
        <f>SUM(R229:R240)</f>
        <v>14</v>
      </c>
      <c r="S243" s="63"/>
      <c r="T243" s="6"/>
    </row>
    <row r="245" spans="1:20" x14ac:dyDescent="0.3">
      <c r="A245" s="16" t="s">
        <v>46</v>
      </c>
      <c r="O245" s="419" t="str">
        <f>O202</f>
        <v>Bermani Ulu, 31 Desember 2023</v>
      </c>
      <c r="P245" s="419"/>
      <c r="Q245" s="419"/>
      <c r="R245" s="419"/>
      <c r="S245" s="419"/>
      <c r="T245" s="419"/>
    </row>
    <row r="246" spans="1:20" x14ac:dyDescent="0.3">
      <c r="O246" s="419" t="s">
        <v>2</v>
      </c>
      <c r="P246" s="419"/>
      <c r="Q246" s="419"/>
      <c r="R246" s="419"/>
      <c r="S246" s="419"/>
      <c r="T246" s="419"/>
    </row>
    <row r="249" spans="1:20" x14ac:dyDescent="0.3">
      <c r="O249" s="428" t="str">
        <f>O206</f>
        <v>DODIT AGUSTIAWAN, SP</v>
      </c>
      <c r="P249" s="428"/>
      <c r="Q249" s="428"/>
      <c r="R249" s="428"/>
      <c r="S249" s="428"/>
      <c r="T249" s="428"/>
    </row>
    <row r="250" spans="1:20" x14ac:dyDescent="0.3">
      <c r="O250" s="419" t="str">
        <f>O207</f>
        <v>NIP. 19730816 200704 1 001</v>
      </c>
      <c r="P250" s="419"/>
      <c r="Q250" s="419"/>
      <c r="R250" s="419"/>
      <c r="S250" s="419"/>
      <c r="T250" s="419"/>
    </row>
    <row r="252" spans="1:20" x14ac:dyDescent="0.3">
      <c r="A252" s="16" t="s">
        <v>96</v>
      </c>
    </row>
    <row r="253" spans="1:20" x14ac:dyDescent="0.3">
      <c r="L253" s="17"/>
    </row>
    <row r="254" spans="1:20" x14ac:dyDescent="0.3">
      <c r="A254" s="441" t="s">
        <v>93</v>
      </c>
      <c r="B254" s="460"/>
      <c r="C254" s="460"/>
      <c r="D254" s="460"/>
      <c r="E254" s="460"/>
      <c r="F254" s="460"/>
      <c r="G254" s="460"/>
      <c r="H254" s="460"/>
      <c r="I254" s="460"/>
      <c r="J254" s="460"/>
      <c r="K254" s="460"/>
      <c r="L254" s="460"/>
      <c r="M254" s="460"/>
      <c r="N254" s="460"/>
      <c r="O254" s="460"/>
      <c r="P254" s="460"/>
      <c r="Q254" s="460"/>
      <c r="R254" s="460"/>
      <c r="S254" s="460"/>
      <c r="T254" s="447"/>
    </row>
    <row r="255" spans="1:20" x14ac:dyDescent="0.3">
      <c r="A255" s="444" t="s">
        <v>4</v>
      </c>
      <c r="B255" s="461"/>
      <c r="C255" s="461"/>
      <c r="D255" s="461"/>
      <c r="E255" s="461"/>
      <c r="F255" s="461"/>
      <c r="G255" s="461"/>
      <c r="H255" s="461"/>
      <c r="I255" s="461"/>
      <c r="J255" s="461"/>
      <c r="K255" s="461"/>
      <c r="L255" s="461"/>
      <c r="M255" s="461"/>
      <c r="N255" s="461"/>
      <c r="O255" s="461"/>
      <c r="P255" s="461"/>
      <c r="Q255" s="461"/>
      <c r="R255" s="461"/>
      <c r="S255" s="461"/>
      <c r="T255" s="445"/>
    </row>
    <row r="256" spans="1:20" ht="20.100000000000001" customHeight="1" x14ac:dyDescent="0.3">
      <c r="N256" s="18"/>
    </row>
    <row r="257" spans="1:20" ht="20.100000000000001" customHeight="1" x14ac:dyDescent="0.3">
      <c r="A257" s="19" t="s">
        <v>5</v>
      </c>
      <c r="B257" s="19"/>
      <c r="C257" s="19" t="s">
        <v>85</v>
      </c>
      <c r="D257" s="19"/>
      <c r="L257" s="20"/>
      <c r="N257" s="20"/>
      <c r="Q257" s="70" t="s">
        <v>42</v>
      </c>
      <c r="S257" s="16" t="str">
        <f>S216</f>
        <v>: 2023</v>
      </c>
    </row>
    <row r="258" spans="1:20" ht="20.100000000000001" customHeight="1" x14ac:dyDescent="0.3">
      <c r="A258" s="16" t="s">
        <v>9</v>
      </c>
      <c r="C258" s="16" t="str">
        <f>C217</f>
        <v>: BERMANI ULU</v>
      </c>
      <c r="Q258" s="70" t="s">
        <v>43</v>
      </c>
      <c r="S258" s="16" t="s">
        <v>45</v>
      </c>
    </row>
    <row r="259" spans="1:20" ht="20.100000000000001" customHeight="1" x14ac:dyDescent="0.3">
      <c r="A259" s="16" t="s">
        <v>6</v>
      </c>
      <c r="C259" s="16" t="s">
        <v>99</v>
      </c>
      <c r="Q259" s="70" t="s">
        <v>44</v>
      </c>
      <c r="S259" s="16" t="str">
        <f>S218</f>
        <v>: IV ( Empat )</v>
      </c>
    </row>
    <row r="260" spans="1:20" x14ac:dyDescent="0.3">
      <c r="A260" s="16" t="s">
        <v>7</v>
      </c>
      <c r="C260" s="16" t="s">
        <v>41</v>
      </c>
    </row>
    <row r="262" spans="1:20" x14ac:dyDescent="0.3">
      <c r="A262" s="424" t="s">
        <v>8</v>
      </c>
      <c r="B262" s="424" t="s">
        <v>91</v>
      </c>
      <c r="C262" s="22" t="s">
        <v>10</v>
      </c>
      <c r="D262" s="433" t="s">
        <v>15</v>
      </c>
      <c r="E262" s="422"/>
      <c r="F262" s="422"/>
      <c r="G262" s="422"/>
      <c r="H262" s="422"/>
      <c r="I262" s="422"/>
      <c r="J262" s="422"/>
      <c r="K262" s="423"/>
      <c r="L262" s="431" t="s">
        <v>28</v>
      </c>
      <c r="M262" s="432"/>
      <c r="N262" s="431" t="s">
        <v>28</v>
      </c>
      <c r="O262" s="432"/>
      <c r="P262" s="22"/>
      <c r="Q262" s="381"/>
      <c r="R262" s="421" t="s">
        <v>35</v>
      </c>
      <c r="S262" s="427"/>
      <c r="T262" s="424" t="s">
        <v>39</v>
      </c>
    </row>
    <row r="263" spans="1:20" x14ac:dyDescent="0.3">
      <c r="A263" s="425"/>
      <c r="B263" s="425"/>
      <c r="C263" s="24" t="s">
        <v>11</v>
      </c>
      <c r="D263" s="421" t="s">
        <v>16</v>
      </c>
      <c r="E263" s="422"/>
      <c r="F263" s="422"/>
      <c r="G263" s="423"/>
      <c r="H263" s="433" t="s">
        <v>23</v>
      </c>
      <c r="I263" s="422"/>
      <c r="J263" s="422"/>
      <c r="K263" s="423"/>
      <c r="L263" s="434" t="s">
        <v>29</v>
      </c>
      <c r="M263" s="435"/>
      <c r="N263" s="434" t="s">
        <v>29</v>
      </c>
      <c r="O263" s="435"/>
      <c r="P263" s="24"/>
      <c r="Q263" s="26" t="s">
        <v>416</v>
      </c>
      <c r="R263" s="429" t="s">
        <v>36</v>
      </c>
      <c r="S263" s="430"/>
      <c r="T263" s="425"/>
    </row>
    <row r="264" spans="1:20" x14ac:dyDescent="0.3">
      <c r="A264" s="425"/>
      <c r="B264" s="425"/>
      <c r="C264" s="26" t="s">
        <v>12</v>
      </c>
      <c r="D264" s="23"/>
      <c r="E264" s="27"/>
      <c r="F264" s="23"/>
      <c r="G264" s="23"/>
      <c r="H264" s="23"/>
      <c r="I264" s="23"/>
      <c r="J264" s="23"/>
      <c r="K264" s="23"/>
      <c r="L264" s="421" t="s">
        <v>30</v>
      </c>
      <c r="M264" s="427"/>
      <c r="N264" s="421" t="s">
        <v>30</v>
      </c>
      <c r="O264" s="427"/>
      <c r="P264" s="24" t="s">
        <v>34</v>
      </c>
      <c r="Q264" s="24" t="s">
        <v>417</v>
      </c>
      <c r="R264" s="22"/>
      <c r="S264" s="22"/>
      <c r="T264" s="425"/>
    </row>
    <row r="265" spans="1:20" x14ac:dyDescent="0.3">
      <c r="A265" s="425"/>
      <c r="B265" s="425"/>
      <c r="C265" s="26" t="s">
        <v>13</v>
      </c>
      <c r="D265" s="24" t="s">
        <v>17</v>
      </c>
      <c r="E265" s="28" t="s">
        <v>17</v>
      </c>
      <c r="F265" s="24" t="s">
        <v>20</v>
      </c>
      <c r="G265" s="24" t="s">
        <v>22</v>
      </c>
      <c r="H265" s="24" t="s">
        <v>24</v>
      </c>
      <c r="I265" s="24" t="s">
        <v>25</v>
      </c>
      <c r="J265" s="24" t="s">
        <v>26</v>
      </c>
      <c r="K265" s="24" t="s">
        <v>22</v>
      </c>
      <c r="L265" s="429" t="s">
        <v>14</v>
      </c>
      <c r="M265" s="430"/>
      <c r="N265" s="429" t="s">
        <v>33</v>
      </c>
      <c r="O265" s="430"/>
      <c r="P265" s="24" t="s">
        <v>28</v>
      </c>
      <c r="Q265" s="24" t="s">
        <v>418</v>
      </c>
      <c r="R265" s="24" t="s">
        <v>37</v>
      </c>
      <c r="S265" s="24" t="s">
        <v>38</v>
      </c>
      <c r="T265" s="425"/>
    </row>
    <row r="266" spans="1:20" x14ac:dyDescent="0.3">
      <c r="A266" s="425"/>
      <c r="B266" s="425"/>
      <c r="C266" s="26" t="s">
        <v>14</v>
      </c>
      <c r="D266" s="24" t="s">
        <v>18</v>
      </c>
      <c r="E266" s="28" t="s">
        <v>19</v>
      </c>
      <c r="F266" s="24" t="s">
        <v>21</v>
      </c>
      <c r="G266" s="24"/>
      <c r="H266" s="24"/>
      <c r="I266" s="24"/>
      <c r="J266" s="24" t="s">
        <v>27</v>
      </c>
      <c r="K266" s="24"/>
      <c r="L266" s="22" t="s">
        <v>22</v>
      </c>
      <c r="M266" s="22" t="s">
        <v>31</v>
      </c>
      <c r="N266" s="22" t="s">
        <v>22</v>
      </c>
      <c r="O266" s="22" t="s">
        <v>31</v>
      </c>
      <c r="P266" s="24"/>
      <c r="Q266" s="24"/>
      <c r="R266" s="25"/>
      <c r="S266" s="25"/>
      <c r="T266" s="425"/>
    </row>
    <row r="267" spans="1:20" x14ac:dyDescent="0.3">
      <c r="A267" s="426"/>
      <c r="B267" s="426"/>
      <c r="C267" s="29"/>
      <c r="D267" s="30"/>
      <c r="E267" s="31"/>
      <c r="F267" s="30"/>
      <c r="G267" s="30"/>
      <c r="H267" s="30"/>
      <c r="I267" s="30"/>
      <c r="J267" s="30"/>
      <c r="K267" s="30"/>
      <c r="L267" s="32" t="s">
        <v>29</v>
      </c>
      <c r="M267" s="33" t="s">
        <v>32</v>
      </c>
      <c r="N267" s="32" t="s">
        <v>29</v>
      </c>
      <c r="O267" s="33" t="s">
        <v>32</v>
      </c>
      <c r="P267" s="33"/>
      <c r="Q267" s="33"/>
      <c r="R267" s="30"/>
      <c r="S267" s="30"/>
      <c r="T267" s="426"/>
    </row>
    <row r="268" spans="1:20" x14ac:dyDescent="0.3">
      <c r="A268" s="8">
        <v>1</v>
      </c>
      <c r="B268" s="8">
        <v>2</v>
      </c>
      <c r="C268" s="8">
        <v>3</v>
      </c>
      <c r="D268" s="8">
        <v>4</v>
      </c>
      <c r="E268" s="8">
        <v>5</v>
      </c>
      <c r="F268" s="8">
        <v>6</v>
      </c>
      <c r="G268" s="8" t="s">
        <v>0</v>
      </c>
      <c r="H268" s="8">
        <v>8</v>
      </c>
      <c r="I268" s="8">
        <v>9</v>
      </c>
      <c r="J268" s="8">
        <v>10</v>
      </c>
      <c r="K268" s="8" t="s">
        <v>1</v>
      </c>
      <c r="L268" s="8">
        <v>12</v>
      </c>
      <c r="M268" s="8">
        <v>13</v>
      </c>
      <c r="N268" s="8">
        <v>14</v>
      </c>
      <c r="O268" s="8">
        <v>15</v>
      </c>
      <c r="P268" s="8">
        <v>16</v>
      </c>
      <c r="Q268" s="8"/>
      <c r="R268" s="8">
        <v>17</v>
      </c>
      <c r="S268" s="8">
        <v>18</v>
      </c>
      <c r="T268" s="8">
        <v>19</v>
      </c>
    </row>
    <row r="269" spans="1:20" ht="20.100000000000001" customHeight="1" x14ac:dyDescent="0.3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7"/>
      <c r="P269" s="8"/>
      <c r="Q269" s="8"/>
      <c r="R269" s="6"/>
      <c r="S269" s="6"/>
      <c r="T269" s="6"/>
    </row>
    <row r="270" spans="1:20" x14ac:dyDescent="0.3">
      <c r="A270" s="8">
        <v>1</v>
      </c>
      <c r="B270" s="67" t="s">
        <v>188</v>
      </c>
      <c r="C270" s="3">
        <v>0</v>
      </c>
      <c r="D270" s="3">
        <v>0</v>
      </c>
      <c r="E270" s="3">
        <v>0</v>
      </c>
      <c r="F270" s="3">
        <v>0</v>
      </c>
      <c r="G270" s="3">
        <f>C270+E270-F270</f>
        <v>0</v>
      </c>
      <c r="H270" s="3">
        <v>0</v>
      </c>
      <c r="I270" s="3">
        <v>0</v>
      </c>
      <c r="J270" s="3">
        <v>0</v>
      </c>
      <c r="K270" s="3">
        <f>H270+I270+J270</f>
        <v>0</v>
      </c>
      <c r="L270" s="3">
        <v>0</v>
      </c>
      <c r="M270" s="3">
        <v>0</v>
      </c>
      <c r="N270" s="3">
        <v>0</v>
      </c>
      <c r="O270" s="3">
        <v>0</v>
      </c>
      <c r="P270" s="8" t="s">
        <v>66</v>
      </c>
      <c r="Q270" s="8"/>
      <c r="R270" s="3">
        <v>0</v>
      </c>
      <c r="S270" s="6"/>
      <c r="T270" s="6"/>
    </row>
    <row r="271" spans="1:20" x14ac:dyDescent="0.3">
      <c r="A271" s="8">
        <v>2</v>
      </c>
      <c r="B271" s="67" t="s">
        <v>189</v>
      </c>
      <c r="C271" s="3">
        <v>0</v>
      </c>
      <c r="D271" s="3">
        <v>0</v>
      </c>
      <c r="E271" s="3">
        <v>0</v>
      </c>
      <c r="F271" s="3">
        <v>0</v>
      </c>
      <c r="G271" s="3">
        <f t="shared" ref="G271:G281" si="28">C271+E271-F271</f>
        <v>0</v>
      </c>
      <c r="H271" s="3">
        <v>0</v>
      </c>
      <c r="I271" s="3">
        <v>0</v>
      </c>
      <c r="J271" s="3">
        <v>0</v>
      </c>
      <c r="K271" s="3">
        <f t="shared" ref="K271:K281" si="29">H271+I271+J271</f>
        <v>0</v>
      </c>
      <c r="L271" s="3">
        <v>0</v>
      </c>
      <c r="M271" s="3">
        <v>0</v>
      </c>
      <c r="N271" s="3">
        <v>0</v>
      </c>
      <c r="O271" s="3">
        <v>0</v>
      </c>
      <c r="P271" s="8" t="s">
        <v>66</v>
      </c>
      <c r="Q271" s="8"/>
      <c r="R271" s="3">
        <v>0</v>
      </c>
      <c r="S271" s="6"/>
      <c r="T271" s="6"/>
    </row>
    <row r="272" spans="1:20" x14ac:dyDescent="0.3">
      <c r="A272" s="8">
        <v>3</v>
      </c>
      <c r="B272" s="67" t="s">
        <v>190</v>
      </c>
      <c r="C272" s="3">
        <v>0</v>
      </c>
      <c r="D272" s="3">
        <v>0</v>
      </c>
      <c r="E272" s="3">
        <v>0</v>
      </c>
      <c r="F272" s="3">
        <v>0</v>
      </c>
      <c r="G272" s="3">
        <f t="shared" si="28"/>
        <v>0</v>
      </c>
      <c r="H272" s="3">
        <v>0</v>
      </c>
      <c r="I272" s="3">
        <v>0</v>
      </c>
      <c r="J272" s="3">
        <v>0</v>
      </c>
      <c r="K272" s="3">
        <f t="shared" si="29"/>
        <v>0</v>
      </c>
      <c r="L272" s="3">
        <v>0</v>
      </c>
      <c r="M272" s="3">
        <v>0</v>
      </c>
      <c r="N272" s="3">
        <v>0</v>
      </c>
      <c r="O272" s="3">
        <v>0</v>
      </c>
      <c r="P272" s="8" t="s">
        <v>66</v>
      </c>
      <c r="Q272" s="8"/>
      <c r="R272" s="3">
        <v>0</v>
      </c>
      <c r="S272" s="6"/>
      <c r="T272" s="6"/>
    </row>
    <row r="273" spans="1:20" x14ac:dyDescent="0.3">
      <c r="A273" s="8">
        <v>4</v>
      </c>
      <c r="B273" s="67" t="s">
        <v>191</v>
      </c>
      <c r="C273" s="3">
        <v>0</v>
      </c>
      <c r="D273" s="3">
        <v>0</v>
      </c>
      <c r="E273" s="3">
        <v>0</v>
      </c>
      <c r="F273" s="3">
        <v>0</v>
      </c>
      <c r="G273" s="3">
        <f t="shared" si="28"/>
        <v>0</v>
      </c>
      <c r="H273" s="3">
        <v>0</v>
      </c>
      <c r="I273" s="3">
        <v>0</v>
      </c>
      <c r="J273" s="3">
        <v>0</v>
      </c>
      <c r="K273" s="3">
        <f t="shared" si="29"/>
        <v>0</v>
      </c>
      <c r="L273" s="3">
        <v>0</v>
      </c>
      <c r="M273" s="3">
        <v>0</v>
      </c>
      <c r="N273" s="3">
        <v>0</v>
      </c>
      <c r="O273" s="3">
        <v>0</v>
      </c>
      <c r="P273" s="8" t="s">
        <v>66</v>
      </c>
      <c r="Q273" s="8"/>
      <c r="R273" s="3">
        <v>0</v>
      </c>
      <c r="S273" s="6"/>
      <c r="T273" s="6"/>
    </row>
    <row r="274" spans="1:20" x14ac:dyDescent="0.3">
      <c r="A274" s="8">
        <v>5</v>
      </c>
      <c r="B274" s="67" t="s">
        <v>192</v>
      </c>
      <c r="C274" s="3">
        <v>0</v>
      </c>
      <c r="D274" s="3">
        <v>0</v>
      </c>
      <c r="E274" s="3">
        <v>0</v>
      </c>
      <c r="F274" s="3">
        <v>0</v>
      </c>
      <c r="G274" s="3">
        <f t="shared" si="28"/>
        <v>0</v>
      </c>
      <c r="H274" s="3">
        <v>0</v>
      </c>
      <c r="I274" s="3">
        <v>0</v>
      </c>
      <c r="J274" s="3">
        <v>0</v>
      </c>
      <c r="K274" s="3">
        <f t="shared" si="29"/>
        <v>0</v>
      </c>
      <c r="L274" s="3">
        <v>0</v>
      </c>
      <c r="M274" s="3">
        <v>0</v>
      </c>
      <c r="N274" s="3">
        <v>0</v>
      </c>
      <c r="O274" s="3">
        <v>0</v>
      </c>
      <c r="P274" s="8" t="s">
        <v>66</v>
      </c>
      <c r="Q274" s="8"/>
      <c r="R274" s="3">
        <v>0</v>
      </c>
      <c r="S274" s="6"/>
      <c r="T274" s="6"/>
    </row>
    <row r="275" spans="1:20" x14ac:dyDescent="0.3">
      <c r="A275" s="8">
        <v>6</v>
      </c>
      <c r="B275" s="67" t="s">
        <v>193</v>
      </c>
      <c r="C275" s="3">
        <v>0</v>
      </c>
      <c r="D275" s="3">
        <v>0</v>
      </c>
      <c r="E275" s="3">
        <v>0</v>
      </c>
      <c r="F275" s="3">
        <v>0</v>
      </c>
      <c r="G275" s="3">
        <f t="shared" si="28"/>
        <v>0</v>
      </c>
      <c r="H275" s="3">
        <v>0</v>
      </c>
      <c r="I275" s="3">
        <v>0</v>
      </c>
      <c r="J275" s="3">
        <v>0</v>
      </c>
      <c r="K275" s="3">
        <f t="shared" si="29"/>
        <v>0</v>
      </c>
      <c r="L275" s="3">
        <v>0</v>
      </c>
      <c r="M275" s="3">
        <v>0</v>
      </c>
      <c r="N275" s="3">
        <v>0</v>
      </c>
      <c r="O275" s="3">
        <v>0</v>
      </c>
      <c r="P275" s="8" t="s">
        <v>66</v>
      </c>
      <c r="Q275" s="8"/>
      <c r="R275" s="3">
        <v>0</v>
      </c>
      <c r="S275" s="6"/>
      <c r="T275" s="6"/>
    </row>
    <row r="276" spans="1:20" x14ac:dyDescent="0.3">
      <c r="A276" s="8">
        <v>7</v>
      </c>
      <c r="B276" s="67" t="s">
        <v>194</v>
      </c>
      <c r="C276" s="3">
        <v>0</v>
      </c>
      <c r="D276" s="3">
        <v>0</v>
      </c>
      <c r="E276" s="3">
        <v>0</v>
      </c>
      <c r="F276" s="3">
        <v>0</v>
      </c>
      <c r="G276" s="3">
        <f t="shared" si="28"/>
        <v>0</v>
      </c>
      <c r="H276" s="3">
        <v>0</v>
      </c>
      <c r="I276" s="3">
        <v>0</v>
      </c>
      <c r="J276" s="3">
        <v>0</v>
      </c>
      <c r="K276" s="3">
        <f t="shared" si="29"/>
        <v>0</v>
      </c>
      <c r="L276" s="3">
        <v>0</v>
      </c>
      <c r="M276" s="3">
        <v>0</v>
      </c>
      <c r="N276" s="3">
        <v>0</v>
      </c>
      <c r="O276" s="3">
        <v>0</v>
      </c>
      <c r="P276" s="8" t="s">
        <v>66</v>
      </c>
      <c r="Q276" s="8"/>
      <c r="R276" s="3">
        <v>0</v>
      </c>
      <c r="S276" s="6"/>
      <c r="T276" s="6"/>
    </row>
    <row r="277" spans="1:20" x14ac:dyDescent="0.3">
      <c r="A277" s="8">
        <v>8</v>
      </c>
      <c r="B277" s="67" t="s">
        <v>195</v>
      </c>
      <c r="C277" s="3">
        <v>0</v>
      </c>
      <c r="D277" s="3">
        <v>0</v>
      </c>
      <c r="E277" s="3">
        <v>0</v>
      </c>
      <c r="F277" s="3">
        <v>0</v>
      </c>
      <c r="G277" s="3">
        <f t="shared" si="28"/>
        <v>0</v>
      </c>
      <c r="H277" s="3">
        <v>0</v>
      </c>
      <c r="I277" s="3">
        <v>0</v>
      </c>
      <c r="J277" s="3">
        <v>0</v>
      </c>
      <c r="K277" s="3">
        <f t="shared" si="29"/>
        <v>0</v>
      </c>
      <c r="L277" s="3">
        <v>0</v>
      </c>
      <c r="M277" s="3">
        <v>0</v>
      </c>
      <c r="N277" s="3">
        <v>0</v>
      </c>
      <c r="O277" s="3">
        <v>0</v>
      </c>
      <c r="P277" s="8" t="s">
        <v>66</v>
      </c>
      <c r="Q277" s="8"/>
      <c r="R277" s="3">
        <v>0</v>
      </c>
      <c r="S277" s="6"/>
      <c r="T277" s="6"/>
    </row>
    <row r="278" spans="1:20" x14ac:dyDescent="0.3">
      <c r="A278" s="8">
        <v>9</v>
      </c>
      <c r="B278" s="67" t="s">
        <v>196</v>
      </c>
      <c r="C278" s="3">
        <v>4</v>
      </c>
      <c r="D278" s="3">
        <v>0</v>
      </c>
      <c r="E278" s="3">
        <v>0</v>
      </c>
      <c r="F278" s="3">
        <v>0</v>
      </c>
      <c r="G278" s="3">
        <f t="shared" si="28"/>
        <v>4</v>
      </c>
      <c r="H278" s="3">
        <v>4</v>
      </c>
      <c r="I278" s="3">
        <v>0</v>
      </c>
      <c r="J278" s="3">
        <v>0</v>
      </c>
      <c r="K278" s="3">
        <f t="shared" si="29"/>
        <v>4</v>
      </c>
      <c r="L278" s="3">
        <v>0</v>
      </c>
      <c r="M278" s="3">
        <v>0</v>
      </c>
      <c r="N278" s="3">
        <v>0</v>
      </c>
      <c r="O278" s="3">
        <v>0</v>
      </c>
      <c r="P278" s="8" t="s">
        <v>66</v>
      </c>
      <c r="Q278" s="8"/>
      <c r="R278" s="58">
        <v>2</v>
      </c>
      <c r="S278" s="6"/>
      <c r="T278" s="6"/>
    </row>
    <row r="279" spans="1:20" x14ac:dyDescent="0.3">
      <c r="A279" s="8">
        <v>10</v>
      </c>
      <c r="B279" s="67" t="s">
        <v>197</v>
      </c>
      <c r="C279" s="3">
        <v>0</v>
      </c>
      <c r="D279" s="3">
        <v>0</v>
      </c>
      <c r="E279" s="3">
        <v>0</v>
      </c>
      <c r="F279" s="3">
        <v>0</v>
      </c>
      <c r="G279" s="3">
        <f t="shared" si="28"/>
        <v>0</v>
      </c>
      <c r="H279" s="3">
        <v>0</v>
      </c>
      <c r="I279" s="3">
        <v>0</v>
      </c>
      <c r="J279" s="3">
        <v>0</v>
      </c>
      <c r="K279" s="3">
        <f t="shared" si="29"/>
        <v>0</v>
      </c>
      <c r="L279" s="3">
        <v>0</v>
      </c>
      <c r="M279" s="3">
        <v>0</v>
      </c>
      <c r="N279" s="3">
        <v>0</v>
      </c>
      <c r="O279" s="3">
        <v>0</v>
      </c>
      <c r="P279" s="8" t="s">
        <v>66</v>
      </c>
      <c r="Q279" s="8"/>
      <c r="R279" s="3">
        <v>0</v>
      </c>
      <c r="S279" s="6"/>
      <c r="T279" s="6"/>
    </row>
    <row r="280" spans="1:20" x14ac:dyDescent="0.3">
      <c r="A280" s="8">
        <v>11</v>
      </c>
      <c r="B280" s="67" t="s">
        <v>198</v>
      </c>
      <c r="C280" s="3">
        <v>0</v>
      </c>
      <c r="D280" s="3">
        <v>0</v>
      </c>
      <c r="E280" s="3">
        <v>0</v>
      </c>
      <c r="F280" s="3">
        <v>0</v>
      </c>
      <c r="G280" s="3">
        <f t="shared" si="28"/>
        <v>0</v>
      </c>
      <c r="H280" s="3">
        <v>0</v>
      </c>
      <c r="I280" s="3">
        <v>0</v>
      </c>
      <c r="J280" s="3">
        <v>0</v>
      </c>
      <c r="K280" s="3">
        <f t="shared" si="29"/>
        <v>0</v>
      </c>
      <c r="L280" s="3">
        <v>0</v>
      </c>
      <c r="M280" s="3">
        <v>0</v>
      </c>
      <c r="N280" s="3">
        <v>0</v>
      </c>
      <c r="O280" s="3">
        <v>0</v>
      </c>
      <c r="P280" s="8" t="s">
        <v>66</v>
      </c>
      <c r="Q280" s="8"/>
      <c r="R280" s="3">
        <v>0</v>
      </c>
      <c r="S280" s="6"/>
      <c r="T280" s="6"/>
    </row>
    <row r="281" spans="1:20" x14ac:dyDescent="0.3">
      <c r="A281" s="8">
        <v>12</v>
      </c>
      <c r="B281" s="67" t="s">
        <v>199</v>
      </c>
      <c r="C281" s="3">
        <v>0</v>
      </c>
      <c r="D281" s="3">
        <v>0</v>
      </c>
      <c r="E281" s="3">
        <v>0</v>
      </c>
      <c r="F281" s="3">
        <v>0</v>
      </c>
      <c r="G281" s="3">
        <f t="shared" si="28"/>
        <v>0</v>
      </c>
      <c r="H281" s="3">
        <v>0</v>
      </c>
      <c r="I281" s="3">
        <v>0</v>
      </c>
      <c r="J281" s="3">
        <v>0</v>
      </c>
      <c r="K281" s="3">
        <f t="shared" si="29"/>
        <v>0</v>
      </c>
      <c r="L281" s="3">
        <v>0</v>
      </c>
      <c r="M281" s="3">
        <v>0</v>
      </c>
      <c r="N281" s="3">
        <v>0</v>
      </c>
      <c r="O281" s="3">
        <v>0</v>
      </c>
      <c r="P281" s="8" t="s">
        <v>66</v>
      </c>
      <c r="Q281" s="8"/>
      <c r="R281" s="3">
        <v>0</v>
      </c>
      <c r="S281" s="6"/>
      <c r="T281" s="6"/>
    </row>
    <row r="282" spans="1:20" x14ac:dyDescent="0.3">
      <c r="A282" s="8"/>
      <c r="B282" s="67"/>
      <c r="C282" s="6"/>
      <c r="D282" s="6"/>
      <c r="E282" s="6"/>
      <c r="F282" s="6"/>
      <c r="G282" s="6"/>
      <c r="H282" s="96"/>
      <c r="I282" s="96"/>
      <c r="J282" s="116"/>
      <c r="K282" s="116"/>
      <c r="L282" s="3"/>
      <c r="M282" s="3"/>
      <c r="N282" s="3"/>
      <c r="O282" s="3"/>
      <c r="P282" s="8"/>
      <c r="Q282" s="8"/>
      <c r="R282" s="58"/>
      <c r="S282" s="6"/>
      <c r="T282" s="6"/>
    </row>
    <row r="283" spans="1:20" x14ac:dyDescent="0.3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3">
        <v>0</v>
      </c>
      <c r="M283" s="3">
        <v>0</v>
      </c>
      <c r="N283" s="3">
        <v>0</v>
      </c>
      <c r="O283" s="3">
        <v>0</v>
      </c>
      <c r="P283" s="8"/>
      <c r="Q283" s="8"/>
      <c r="R283" s="6"/>
      <c r="S283" s="6"/>
      <c r="T283" s="6"/>
    </row>
    <row r="284" spans="1:20" x14ac:dyDescent="0.3">
      <c r="A284" s="6"/>
      <c r="B284" s="41" t="s">
        <v>3</v>
      </c>
      <c r="C284" s="3">
        <f t="shared" ref="C284:K284" si="30">SUM(C270:C283)</f>
        <v>4</v>
      </c>
      <c r="D284" s="3">
        <f t="shared" si="30"/>
        <v>0</v>
      </c>
      <c r="E284" s="3">
        <f t="shared" si="30"/>
        <v>0</v>
      </c>
      <c r="F284" s="3">
        <f t="shared" si="30"/>
        <v>0</v>
      </c>
      <c r="G284" s="3">
        <f t="shared" si="30"/>
        <v>4</v>
      </c>
      <c r="H284" s="3">
        <f t="shared" si="30"/>
        <v>4</v>
      </c>
      <c r="I284" s="3">
        <f t="shared" si="30"/>
        <v>0</v>
      </c>
      <c r="J284" s="3">
        <f t="shared" si="30"/>
        <v>0</v>
      </c>
      <c r="K284" s="3">
        <f t="shared" si="30"/>
        <v>4</v>
      </c>
      <c r="L284" s="3">
        <v>0</v>
      </c>
      <c r="M284" s="3">
        <v>0</v>
      </c>
      <c r="N284" s="3">
        <v>0</v>
      </c>
      <c r="O284" s="3">
        <v>0</v>
      </c>
      <c r="P284" s="8" t="s">
        <v>66</v>
      </c>
      <c r="Q284" s="8"/>
      <c r="R284" s="3">
        <v>2</v>
      </c>
      <c r="S284" s="63"/>
      <c r="T284" s="6"/>
    </row>
    <row r="286" spans="1:20" x14ac:dyDescent="0.3">
      <c r="A286" s="16" t="s">
        <v>46</v>
      </c>
      <c r="O286" s="419" t="str">
        <f>O245</f>
        <v>Bermani Ulu, 31 Desember 2023</v>
      </c>
      <c r="P286" s="419"/>
      <c r="Q286" s="419"/>
      <c r="R286" s="419"/>
      <c r="S286" s="419"/>
      <c r="T286" s="419"/>
    </row>
    <row r="287" spans="1:20" x14ac:dyDescent="0.3">
      <c r="O287" s="419" t="s">
        <v>2</v>
      </c>
      <c r="P287" s="419"/>
      <c r="Q287" s="419"/>
      <c r="R287" s="419"/>
      <c r="S287" s="419"/>
      <c r="T287" s="419"/>
    </row>
    <row r="290" spans="1:20" x14ac:dyDescent="0.3">
      <c r="O290" s="428" t="str">
        <f>O249</f>
        <v>DODIT AGUSTIAWAN, SP</v>
      </c>
      <c r="P290" s="428"/>
      <c r="Q290" s="428"/>
      <c r="R290" s="428"/>
      <c r="S290" s="428"/>
      <c r="T290" s="428"/>
    </row>
    <row r="291" spans="1:20" x14ac:dyDescent="0.3">
      <c r="O291" s="419" t="str">
        <f>O250</f>
        <v>NIP. 19730816 200704 1 001</v>
      </c>
      <c r="P291" s="419"/>
      <c r="Q291" s="419"/>
      <c r="R291" s="419"/>
      <c r="S291" s="419"/>
      <c r="T291" s="419"/>
    </row>
    <row r="292" spans="1:20" x14ac:dyDescent="0.3">
      <c r="O292" s="70"/>
      <c r="R292" s="70"/>
      <c r="S292" s="70"/>
      <c r="T292" s="70"/>
    </row>
    <row r="293" spans="1:20" x14ac:dyDescent="0.3">
      <c r="O293" s="70"/>
      <c r="R293" s="70"/>
      <c r="S293" s="70"/>
      <c r="T293" s="70"/>
    </row>
    <row r="294" spans="1:20" x14ac:dyDescent="0.3">
      <c r="A294" s="16" t="s">
        <v>96</v>
      </c>
    </row>
    <row r="295" spans="1:20" x14ac:dyDescent="0.3">
      <c r="L295" s="17"/>
    </row>
    <row r="296" spans="1:20" x14ac:dyDescent="0.3">
      <c r="A296" s="441" t="s">
        <v>93</v>
      </c>
      <c r="B296" s="460"/>
      <c r="C296" s="460"/>
      <c r="D296" s="460"/>
      <c r="E296" s="460"/>
      <c r="F296" s="460"/>
      <c r="G296" s="460"/>
      <c r="H296" s="460"/>
      <c r="I296" s="460"/>
      <c r="J296" s="460"/>
      <c r="K296" s="460"/>
      <c r="L296" s="460"/>
      <c r="M296" s="460"/>
      <c r="N296" s="460"/>
      <c r="O296" s="460"/>
      <c r="P296" s="460"/>
      <c r="Q296" s="460"/>
      <c r="R296" s="460"/>
      <c r="S296" s="460"/>
      <c r="T296" s="447"/>
    </row>
    <row r="297" spans="1:20" x14ac:dyDescent="0.3">
      <c r="A297" s="444" t="s">
        <v>4</v>
      </c>
      <c r="B297" s="461"/>
      <c r="C297" s="461"/>
      <c r="D297" s="461"/>
      <c r="E297" s="461"/>
      <c r="F297" s="461"/>
      <c r="G297" s="461"/>
      <c r="H297" s="461"/>
      <c r="I297" s="461"/>
      <c r="J297" s="461"/>
      <c r="K297" s="461"/>
      <c r="L297" s="461"/>
      <c r="M297" s="461"/>
      <c r="N297" s="461"/>
      <c r="O297" s="461"/>
      <c r="P297" s="461"/>
      <c r="Q297" s="461"/>
      <c r="R297" s="461"/>
      <c r="S297" s="461"/>
      <c r="T297" s="445"/>
    </row>
    <row r="298" spans="1:20" ht="20.100000000000001" customHeight="1" x14ac:dyDescent="0.3">
      <c r="N298" s="18"/>
    </row>
    <row r="299" spans="1:20" ht="20.100000000000001" customHeight="1" x14ac:dyDescent="0.3">
      <c r="A299" s="19" t="s">
        <v>5</v>
      </c>
      <c r="B299" s="19"/>
      <c r="C299" s="19" t="s">
        <v>87</v>
      </c>
      <c r="D299" s="19"/>
      <c r="L299" s="20"/>
      <c r="N299" s="20"/>
      <c r="Q299" s="70" t="s">
        <v>42</v>
      </c>
      <c r="S299" s="16" t="str">
        <f>S257</f>
        <v>: 2023</v>
      </c>
    </row>
    <row r="300" spans="1:20" ht="20.100000000000001" customHeight="1" x14ac:dyDescent="0.3">
      <c r="A300" s="16" t="s">
        <v>9</v>
      </c>
      <c r="C300" s="16" t="str">
        <f>C258</f>
        <v>: BERMANI ULU</v>
      </c>
      <c r="Q300" s="70" t="s">
        <v>43</v>
      </c>
      <c r="S300" s="16" t="s">
        <v>45</v>
      </c>
    </row>
    <row r="301" spans="1:20" ht="20.100000000000001" customHeight="1" x14ac:dyDescent="0.3">
      <c r="A301" s="16" t="s">
        <v>6</v>
      </c>
      <c r="C301" s="16" t="s">
        <v>99</v>
      </c>
      <c r="Q301" s="70" t="s">
        <v>44</v>
      </c>
      <c r="S301" s="16" t="str">
        <f>S259</f>
        <v>: IV ( Empat )</v>
      </c>
    </row>
    <row r="302" spans="1:20" x14ac:dyDescent="0.3">
      <c r="A302" s="16" t="s">
        <v>7</v>
      </c>
      <c r="C302" s="16" t="s">
        <v>41</v>
      </c>
    </row>
    <row r="304" spans="1:20" x14ac:dyDescent="0.3">
      <c r="A304" s="424" t="s">
        <v>8</v>
      </c>
      <c r="B304" s="424" t="s">
        <v>91</v>
      </c>
      <c r="C304" s="22" t="s">
        <v>10</v>
      </c>
      <c r="D304" s="433" t="s">
        <v>15</v>
      </c>
      <c r="E304" s="422"/>
      <c r="F304" s="422"/>
      <c r="G304" s="422"/>
      <c r="H304" s="422"/>
      <c r="I304" s="422"/>
      <c r="J304" s="422"/>
      <c r="K304" s="423"/>
      <c r="L304" s="431" t="s">
        <v>28</v>
      </c>
      <c r="M304" s="432"/>
      <c r="N304" s="431" t="s">
        <v>28</v>
      </c>
      <c r="O304" s="432"/>
      <c r="P304" s="22"/>
      <c r="Q304" s="381"/>
      <c r="R304" s="421" t="s">
        <v>35</v>
      </c>
      <c r="S304" s="427"/>
      <c r="T304" s="424" t="s">
        <v>39</v>
      </c>
    </row>
    <row r="305" spans="1:20" x14ac:dyDescent="0.3">
      <c r="A305" s="425"/>
      <c r="B305" s="425"/>
      <c r="C305" s="24" t="s">
        <v>11</v>
      </c>
      <c r="D305" s="421" t="s">
        <v>16</v>
      </c>
      <c r="E305" s="422"/>
      <c r="F305" s="422"/>
      <c r="G305" s="423"/>
      <c r="H305" s="433" t="s">
        <v>23</v>
      </c>
      <c r="I305" s="422"/>
      <c r="J305" s="422"/>
      <c r="K305" s="423"/>
      <c r="L305" s="434" t="s">
        <v>29</v>
      </c>
      <c r="M305" s="435"/>
      <c r="N305" s="434" t="s">
        <v>29</v>
      </c>
      <c r="O305" s="435"/>
      <c r="P305" s="24"/>
      <c r="Q305" s="26" t="s">
        <v>416</v>
      </c>
      <c r="R305" s="429" t="s">
        <v>36</v>
      </c>
      <c r="S305" s="430"/>
      <c r="T305" s="425"/>
    </row>
    <row r="306" spans="1:20" x14ac:dyDescent="0.3">
      <c r="A306" s="425"/>
      <c r="B306" s="425"/>
      <c r="C306" s="26" t="s">
        <v>12</v>
      </c>
      <c r="D306" s="23"/>
      <c r="E306" s="27"/>
      <c r="F306" s="23"/>
      <c r="G306" s="23"/>
      <c r="H306" s="23"/>
      <c r="I306" s="23"/>
      <c r="J306" s="23"/>
      <c r="K306" s="23"/>
      <c r="L306" s="421" t="s">
        <v>30</v>
      </c>
      <c r="M306" s="427"/>
      <c r="N306" s="421" t="s">
        <v>30</v>
      </c>
      <c r="O306" s="427"/>
      <c r="P306" s="24" t="s">
        <v>34</v>
      </c>
      <c r="Q306" s="24" t="s">
        <v>417</v>
      </c>
      <c r="R306" s="22"/>
      <c r="S306" s="22"/>
      <c r="T306" s="425"/>
    </row>
    <row r="307" spans="1:20" x14ac:dyDescent="0.3">
      <c r="A307" s="425"/>
      <c r="B307" s="425"/>
      <c r="C307" s="26" t="s">
        <v>13</v>
      </c>
      <c r="D307" s="24" t="s">
        <v>17</v>
      </c>
      <c r="E307" s="28" t="s">
        <v>17</v>
      </c>
      <c r="F307" s="24" t="s">
        <v>20</v>
      </c>
      <c r="G307" s="24" t="s">
        <v>22</v>
      </c>
      <c r="H307" s="24" t="s">
        <v>24</v>
      </c>
      <c r="I307" s="24" t="s">
        <v>25</v>
      </c>
      <c r="J307" s="24" t="s">
        <v>26</v>
      </c>
      <c r="K307" s="24" t="s">
        <v>22</v>
      </c>
      <c r="L307" s="429" t="s">
        <v>14</v>
      </c>
      <c r="M307" s="430"/>
      <c r="N307" s="429" t="s">
        <v>33</v>
      </c>
      <c r="O307" s="430"/>
      <c r="P307" s="24" t="s">
        <v>28</v>
      </c>
      <c r="Q307" s="24" t="s">
        <v>418</v>
      </c>
      <c r="R307" s="24" t="s">
        <v>37</v>
      </c>
      <c r="S307" s="24" t="s">
        <v>38</v>
      </c>
      <c r="T307" s="425"/>
    </row>
    <row r="308" spans="1:20" x14ac:dyDescent="0.3">
      <c r="A308" s="425"/>
      <c r="B308" s="425"/>
      <c r="C308" s="26" t="s">
        <v>14</v>
      </c>
      <c r="D308" s="24" t="s">
        <v>18</v>
      </c>
      <c r="E308" s="28" t="s">
        <v>19</v>
      </c>
      <c r="F308" s="24" t="s">
        <v>21</v>
      </c>
      <c r="G308" s="24"/>
      <c r="H308" s="24"/>
      <c r="I308" s="24"/>
      <c r="J308" s="24" t="s">
        <v>27</v>
      </c>
      <c r="K308" s="24"/>
      <c r="L308" s="22" t="s">
        <v>22</v>
      </c>
      <c r="M308" s="22" t="s">
        <v>31</v>
      </c>
      <c r="N308" s="22" t="s">
        <v>22</v>
      </c>
      <c r="O308" s="22" t="s">
        <v>31</v>
      </c>
      <c r="P308" s="24"/>
      <c r="Q308" s="24"/>
      <c r="R308" s="25"/>
      <c r="S308" s="25"/>
      <c r="T308" s="425"/>
    </row>
    <row r="309" spans="1:20" x14ac:dyDescent="0.3">
      <c r="A309" s="426"/>
      <c r="B309" s="426"/>
      <c r="C309" s="29"/>
      <c r="D309" s="30"/>
      <c r="E309" s="31"/>
      <c r="F309" s="30"/>
      <c r="G309" s="30"/>
      <c r="H309" s="30"/>
      <c r="I309" s="30"/>
      <c r="J309" s="30"/>
      <c r="K309" s="30"/>
      <c r="L309" s="32" t="s">
        <v>29</v>
      </c>
      <c r="M309" s="33" t="s">
        <v>32</v>
      </c>
      <c r="N309" s="32" t="s">
        <v>29</v>
      </c>
      <c r="O309" s="33" t="s">
        <v>32</v>
      </c>
      <c r="P309" s="33"/>
      <c r="Q309" s="33"/>
      <c r="R309" s="30"/>
      <c r="S309" s="30"/>
      <c r="T309" s="426"/>
    </row>
    <row r="310" spans="1:20" x14ac:dyDescent="0.3">
      <c r="A310" s="8">
        <v>1</v>
      </c>
      <c r="B310" s="8">
        <v>2</v>
      </c>
      <c r="C310" s="8">
        <v>3</v>
      </c>
      <c r="D310" s="8">
        <v>4</v>
      </c>
      <c r="E310" s="8">
        <v>5</v>
      </c>
      <c r="F310" s="8">
        <v>6</v>
      </c>
      <c r="G310" s="8" t="s">
        <v>0</v>
      </c>
      <c r="H310" s="8">
        <v>8</v>
      </c>
      <c r="I310" s="8">
        <v>9</v>
      </c>
      <c r="J310" s="8">
        <v>10</v>
      </c>
      <c r="K310" s="8" t="s">
        <v>1</v>
      </c>
      <c r="L310" s="8">
        <v>12</v>
      </c>
      <c r="M310" s="8">
        <v>13</v>
      </c>
      <c r="N310" s="8">
        <v>14</v>
      </c>
      <c r="O310" s="8">
        <v>15</v>
      </c>
      <c r="P310" s="8">
        <v>16</v>
      </c>
      <c r="Q310" s="8"/>
      <c r="R310" s="8">
        <v>17</v>
      </c>
      <c r="S310" s="8">
        <v>18</v>
      </c>
      <c r="T310" s="8">
        <v>19</v>
      </c>
    </row>
    <row r="311" spans="1:20" ht="20.100000000000001" customHeight="1" x14ac:dyDescent="0.3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7"/>
      <c r="P311" s="8"/>
      <c r="Q311" s="8"/>
      <c r="R311" s="6"/>
      <c r="S311" s="6"/>
      <c r="T311" s="6"/>
    </row>
    <row r="312" spans="1:20" x14ac:dyDescent="0.3">
      <c r="A312" s="8">
        <v>1</v>
      </c>
      <c r="B312" s="67" t="s">
        <v>188</v>
      </c>
      <c r="C312" s="3">
        <v>0</v>
      </c>
      <c r="D312" s="3">
        <v>0</v>
      </c>
      <c r="E312" s="3">
        <v>0</v>
      </c>
      <c r="F312" s="3">
        <v>0</v>
      </c>
      <c r="G312" s="3">
        <f>C312+E312-F312</f>
        <v>0</v>
      </c>
      <c r="H312" s="3">
        <v>0</v>
      </c>
      <c r="I312" s="3">
        <v>0</v>
      </c>
      <c r="J312" s="3">
        <v>0</v>
      </c>
      <c r="K312" s="3">
        <f>H312+I312+J312</f>
        <v>0</v>
      </c>
      <c r="L312" s="3">
        <v>0</v>
      </c>
      <c r="M312" s="7">
        <v>0</v>
      </c>
      <c r="N312" s="3">
        <v>0</v>
      </c>
      <c r="O312" s="7">
        <f>M312</f>
        <v>0</v>
      </c>
      <c r="P312" s="8" t="s">
        <v>285</v>
      </c>
      <c r="Q312" s="8"/>
      <c r="R312" s="3">
        <v>0</v>
      </c>
      <c r="S312" s="6"/>
      <c r="T312" s="6"/>
    </row>
    <row r="313" spans="1:20" x14ac:dyDescent="0.3">
      <c r="A313" s="8">
        <v>2</v>
      </c>
      <c r="B313" s="67" t="s">
        <v>189</v>
      </c>
      <c r="C313" s="3">
        <v>0</v>
      </c>
      <c r="D313" s="3">
        <v>0</v>
      </c>
      <c r="E313" s="3">
        <v>0</v>
      </c>
      <c r="F313" s="3">
        <v>0</v>
      </c>
      <c r="G313" s="3">
        <f t="shared" ref="G313:G323" si="31">C313+E313-F313</f>
        <v>0</v>
      </c>
      <c r="H313" s="3">
        <v>0</v>
      </c>
      <c r="I313" s="3">
        <v>0</v>
      </c>
      <c r="J313" s="3">
        <v>0</v>
      </c>
      <c r="K313" s="3">
        <f>H313+I313+J313</f>
        <v>0</v>
      </c>
      <c r="L313" s="3">
        <v>0</v>
      </c>
      <c r="M313" s="7">
        <v>0</v>
      </c>
      <c r="N313" s="3">
        <v>0</v>
      </c>
      <c r="O313" s="7">
        <f t="shared" ref="O313:O319" si="32">M313</f>
        <v>0</v>
      </c>
      <c r="P313" s="8" t="s">
        <v>285</v>
      </c>
      <c r="Q313" s="8"/>
      <c r="R313" s="3">
        <v>0</v>
      </c>
      <c r="S313" s="6"/>
      <c r="T313" s="6"/>
    </row>
    <row r="314" spans="1:20" x14ac:dyDescent="0.3">
      <c r="A314" s="8">
        <v>3</v>
      </c>
      <c r="B314" s="67" t="s">
        <v>190</v>
      </c>
      <c r="C314" s="3">
        <v>0</v>
      </c>
      <c r="D314" s="3">
        <v>0</v>
      </c>
      <c r="E314" s="3">
        <v>0</v>
      </c>
      <c r="F314" s="3">
        <v>0</v>
      </c>
      <c r="G314" s="3">
        <f t="shared" si="31"/>
        <v>0</v>
      </c>
      <c r="H314" s="3">
        <v>0</v>
      </c>
      <c r="I314" s="3">
        <v>0</v>
      </c>
      <c r="J314" s="3">
        <v>0</v>
      </c>
      <c r="K314" s="3">
        <f t="shared" ref="K314:K321" si="33">H314+I314+J314</f>
        <v>0</v>
      </c>
      <c r="L314" s="3">
        <v>0</v>
      </c>
      <c r="M314" s="7">
        <v>0</v>
      </c>
      <c r="N314" s="3">
        <v>0</v>
      </c>
      <c r="O314" s="7">
        <f t="shared" si="32"/>
        <v>0</v>
      </c>
      <c r="P314" s="8" t="s">
        <v>285</v>
      </c>
      <c r="Q314" s="8"/>
      <c r="R314" s="3">
        <v>0</v>
      </c>
      <c r="S314" s="6"/>
      <c r="T314" s="6"/>
    </row>
    <row r="315" spans="1:20" x14ac:dyDescent="0.3">
      <c r="A315" s="8">
        <v>4</v>
      </c>
      <c r="B315" s="67" t="s">
        <v>191</v>
      </c>
      <c r="C315" s="3">
        <v>0</v>
      </c>
      <c r="D315" s="3">
        <v>0</v>
      </c>
      <c r="E315" s="3">
        <v>0</v>
      </c>
      <c r="F315" s="3">
        <v>0</v>
      </c>
      <c r="G315" s="3">
        <f t="shared" si="31"/>
        <v>0</v>
      </c>
      <c r="H315" s="3">
        <v>0</v>
      </c>
      <c r="I315" s="3">
        <v>0</v>
      </c>
      <c r="J315" s="3">
        <v>0</v>
      </c>
      <c r="K315" s="3">
        <f t="shared" si="33"/>
        <v>0</v>
      </c>
      <c r="L315" s="3">
        <v>0</v>
      </c>
      <c r="M315" s="7">
        <v>0</v>
      </c>
      <c r="N315" s="3">
        <v>0</v>
      </c>
      <c r="O315" s="7">
        <f t="shared" si="32"/>
        <v>0</v>
      </c>
      <c r="P315" s="8" t="s">
        <v>285</v>
      </c>
      <c r="Q315" s="8"/>
      <c r="R315" s="3">
        <v>0</v>
      </c>
      <c r="S315" s="6"/>
      <c r="T315" s="6"/>
    </row>
    <row r="316" spans="1:20" x14ac:dyDescent="0.3">
      <c r="A316" s="8">
        <v>5</v>
      </c>
      <c r="B316" s="67" t="s">
        <v>192</v>
      </c>
      <c r="C316" s="3">
        <v>0</v>
      </c>
      <c r="D316" s="3">
        <v>0</v>
      </c>
      <c r="E316" s="3">
        <v>0</v>
      </c>
      <c r="F316" s="3">
        <v>0</v>
      </c>
      <c r="G316" s="3">
        <f t="shared" si="31"/>
        <v>0</v>
      </c>
      <c r="H316" s="3">
        <v>0</v>
      </c>
      <c r="I316" s="3">
        <v>0</v>
      </c>
      <c r="J316" s="3">
        <v>0</v>
      </c>
      <c r="K316" s="3">
        <f t="shared" si="33"/>
        <v>0</v>
      </c>
      <c r="L316" s="3">
        <v>0</v>
      </c>
      <c r="M316" s="7">
        <v>0</v>
      </c>
      <c r="N316" s="3">
        <v>0</v>
      </c>
      <c r="O316" s="7">
        <f t="shared" si="32"/>
        <v>0</v>
      </c>
      <c r="P316" s="8" t="s">
        <v>285</v>
      </c>
      <c r="Q316" s="8"/>
      <c r="R316" s="3">
        <v>0</v>
      </c>
      <c r="S316" s="6"/>
      <c r="T316" s="6"/>
    </row>
    <row r="317" spans="1:20" x14ac:dyDescent="0.3">
      <c r="A317" s="8">
        <v>6</v>
      </c>
      <c r="B317" s="67" t="s">
        <v>193</v>
      </c>
      <c r="C317" s="3">
        <v>0</v>
      </c>
      <c r="D317" s="3">
        <v>0</v>
      </c>
      <c r="E317" s="3">
        <v>0</v>
      </c>
      <c r="F317" s="3">
        <v>0</v>
      </c>
      <c r="G317" s="3">
        <f t="shared" si="31"/>
        <v>0</v>
      </c>
      <c r="H317" s="3">
        <v>0</v>
      </c>
      <c r="I317" s="3">
        <v>0</v>
      </c>
      <c r="J317" s="3">
        <v>0</v>
      </c>
      <c r="K317" s="3">
        <f t="shared" si="33"/>
        <v>0</v>
      </c>
      <c r="L317" s="3">
        <v>0</v>
      </c>
      <c r="M317" s="7">
        <v>0</v>
      </c>
      <c r="N317" s="3">
        <v>0</v>
      </c>
      <c r="O317" s="7">
        <f t="shared" si="32"/>
        <v>0</v>
      </c>
      <c r="P317" s="8" t="s">
        <v>285</v>
      </c>
      <c r="Q317" s="8"/>
      <c r="R317" s="3">
        <v>0</v>
      </c>
      <c r="S317" s="6"/>
      <c r="T317" s="6"/>
    </row>
    <row r="318" spans="1:20" x14ac:dyDescent="0.3">
      <c r="A318" s="8">
        <v>7</v>
      </c>
      <c r="B318" s="67" t="s">
        <v>194</v>
      </c>
      <c r="C318" s="3">
        <v>0</v>
      </c>
      <c r="D318" s="3">
        <v>0</v>
      </c>
      <c r="E318" s="3">
        <v>0</v>
      </c>
      <c r="F318" s="3">
        <v>0</v>
      </c>
      <c r="G318" s="3">
        <f t="shared" si="31"/>
        <v>0</v>
      </c>
      <c r="H318" s="3">
        <v>0</v>
      </c>
      <c r="I318" s="3">
        <v>0</v>
      </c>
      <c r="J318" s="3">
        <v>0</v>
      </c>
      <c r="K318" s="3">
        <f t="shared" si="33"/>
        <v>0</v>
      </c>
      <c r="L318" s="3">
        <v>0</v>
      </c>
      <c r="M318" s="7">
        <v>0</v>
      </c>
      <c r="N318" s="3">
        <v>0</v>
      </c>
      <c r="O318" s="7">
        <f t="shared" si="32"/>
        <v>0</v>
      </c>
      <c r="P318" s="8" t="s">
        <v>285</v>
      </c>
      <c r="Q318" s="8"/>
      <c r="R318" s="3">
        <v>0</v>
      </c>
      <c r="S318" s="6"/>
      <c r="T318" s="6"/>
    </row>
    <row r="319" spans="1:20" x14ac:dyDescent="0.3">
      <c r="A319" s="8">
        <v>8</v>
      </c>
      <c r="B319" s="67" t="s">
        <v>195</v>
      </c>
      <c r="C319" s="3">
        <v>0</v>
      </c>
      <c r="D319" s="3">
        <v>0</v>
      </c>
      <c r="E319" s="3">
        <v>0</v>
      </c>
      <c r="F319" s="3">
        <v>0</v>
      </c>
      <c r="G319" s="3">
        <f t="shared" si="31"/>
        <v>0</v>
      </c>
      <c r="H319" s="3">
        <v>0</v>
      </c>
      <c r="I319" s="3">
        <v>0</v>
      </c>
      <c r="J319" s="3">
        <v>0</v>
      </c>
      <c r="K319" s="3">
        <f t="shared" si="33"/>
        <v>0</v>
      </c>
      <c r="L319" s="3">
        <v>0</v>
      </c>
      <c r="M319" s="7">
        <v>0</v>
      </c>
      <c r="N319" s="3">
        <v>0</v>
      </c>
      <c r="O319" s="7">
        <f t="shared" si="32"/>
        <v>0</v>
      </c>
      <c r="P319" s="8" t="s">
        <v>285</v>
      </c>
      <c r="Q319" s="8"/>
      <c r="R319" s="3">
        <v>0</v>
      </c>
      <c r="S319" s="6"/>
      <c r="T319" s="6"/>
    </row>
    <row r="320" spans="1:20" x14ac:dyDescent="0.3">
      <c r="A320" s="8">
        <v>9</v>
      </c>
      <c r="B320" s="67" t="s">
        <v>196</v>
      </c>
      <c r="C320" s="3">
        <v>10</v>
      </c>
      <c r="D320" s="3">
        <v>0</v>
      </c>
      <c r="E320" s="3">
        <v>0</v>
      </c>
      <c r="F320" s="3">
        <v>0</v>
      </c>
      <c r="G320" s="3">
        <f t="shared" si="31"/>
        <v>10</v>
      </c>
      <c r="H320" s="3">
        <v>3</v>
      </c>
      <c r="I320" s="3">
        <v>7</v>
      </c>
      <c r="J320" s="3">
        <v>0</v>
      </c>
      <c r="K320" s="3">
        <f t="shared" si="33"/>
        <v>10</v>
      </c>
      <c r="L320" s="58">
        <v>2590</v>
      </c>
      <c r="M320" s="58">
        <v>370</v>
      </c>
      <c r="N320" s="58">
        <f>I320*O320</f>
        <v>2590</v>
      </c>
      <c r="O320" s="58">
        <v>370</v>
      </c>
      <c r="P320" s="8" t="s">
        <v>285</v>
      </c>
      <c r="Q320" s="8">
        <v>25000</v>
      </c>
      <c r="R320" s="58">
        <v>20</v>
      </c>
      <c r="S320" s="6"/>
      <c r="T320" s="6"/>
    </row>
    <row r="321" spans="1:20" x14ac:dyDescent="0.3">
      <c r="A321" s="8">
        <v>10</v>
      </c>
      <c r="B321" s="67" t="s">
        <v>197</v>
      </c>
      <c r="C321" s="3">
        <v>2</v>
      </c>
      <c r="D321" s="3">
        <v>0</v>
      </c>
      <c r="E321" s="3">
        <v>0</v>
      </c>
      <c r="F321" s="3">
        <v>0</v>
      </c>
      <c r="G321" s="3">
        <f t="shared" si="31"/>
        <v>2</v>
      </c>
      <c r="H321" s="3">
        <v>0</v>
      </c>
      <c r="I321" s="3">
        <v>2</v>
      </c>
      <c r="J321" s="3">
        <v>0</v>
      </c>
      <c r="K321" s="3">
        <f t="shared" si="33"/>
        <v>2</v>
      </c>
      <c r="L321" s="58">
        <v>740</v>
      </c>
      <c r="M321" s="58">
        <v>370</v>
      </c>
      <c r="N321" s="58">
        <f>I321*O321</f>
        <v>740</v>
      </c>
      <c r="O321" s="58">
        <v>370</v>
      </c>
      <c r="P321" s="8" t="s">
        <v>285</v>
      </c>
      <c r="Q321" s="8">
        <v>25000</v>
      </c>
      <c r="R321" s="58">
        <v>4</v>
      </c>
      <c r="S321" s="6"/>
      <c r="T321" s="6"/>
    </row>
    <row r="322" spans="1:20" x14ac:dyDescent="0.3">
      <c r="A322" s="8">
        <v>11</v>
      </c>
      <c r="B322" s="67" t="s">
        <v>198</v>
      </c>
      <c r="C322" s="3">
        <v>0</v>
      </c>
      <c r="D322" s="3">
        <v>0</v>
      </c>
      <c r="E322" s="3">
        <v>0</v>
      </c>
      <c r="F322" s="3">
        <v>0</v>
      </c>
      <c r="G322" s="3">
        <f t="shared" si="31"/>
        <v>0</v>
      </c>
      <c r="H322" s="3">
        <v>0</v>
      </c>
      <c r="I322" s="3">
        <v>0</v>
      </c>
      <c r="J322" s="3">
        <v>0</v>
      </c>
      <c r="K322" s="3">
        <f>G322</f>
        <v>0</v>
      </c>
      <c r="L322" s="3">
        <v>0</v>
      </c>
      <c r="M322" s="3">
        <v>0</v>
      </c>
      <c r="N322" s="3">
        <v>0</v>
      </c>
      <c r="O322" s="7">
        <f>M322</f>
        <v>0</v>
      </c>
      <c r="P322" s="8" t="s">
        <v>285</v>
      </c>
      <c r="Q322" s="8"/>
      <c r="R322" s="3">
        <v>0</v>
      </c>
      <c r="S322" s="6"/>
      <c r="T322" s="6"/>
    </row>
    <row r="323" spans="1:20" x14ac:dyDescent="0.3">
      <c r="A323" s="8">
        <v>12</v>
      </c>
      <c r="B323" s="67" t="s">
        <v>199</v>
      </c>
      <c r="C323" s="3">
        <v>0</v>
      </c>
      <c r="D323" s="3">
        <v>0</v>
      </c>
      <c r="E323" s="3">
        <v>0</v>
      </c>
      <c r="F323" s="3">
        <v>0</v>
      </c>
      <c r="G323" s="3">
        <f t="shared" si="31"/>
        <v>0</v>
      </c>
      <c r="H323" s="3">
        <v>0</v>
      </c>
      <c r="I323" s="3">
        <v>0</v>
      </c>
      <c r="J323" s="3">
        <v>0</v>
      </c>
      <c r="K323" s="3">
        <f>G323</f>
        <v>0</v>
      </c>
      <c r="L323" s="3">
        <v>0</v>
      </c>
      <c r="M323" s="3">
        <v>0</v>
      </c>
      <c r="N323" s="3">
        <v>0</v>
      </c>
      <c r="O323" s="7">
        <f>M323</f>
        <v>0</v>
      </c>
      <c r="P323" s="8" t="s">
        <v>285</v>
      </c>
      <c r="Q323" s="8"/>
      <c r="R323" s="3">
        <v>0</v>
      </c>
      <c r="S323" s="6"/>
      <c r="T323" s="6"/>
    </row>
    <row r="324" spans="1:20" x14ac:dyDescent="0.3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8"/>
      <c r="Q324" s="8"/>
      <c r="R324" s="6"/>
      <c r="S324" s="6"/>
      <c r="T324" s="6"/>
    </row>
    <row r="325" spans="1:20" x14ac:dyDescent="0.3">
      <c r="A325" s="6"/>
      <c r="B325" s="41" t="s">
        <v>3</v>
      </c>
      <c r="C325" s="3">
        <f t="shared" ref="C325:K325" si="34">SUM(C312:C324)</f>
        <v>12</v>
      </c>
      <c r="D325" s="3">
        <f t="shared" si="34"/>
        <v>0</v>
      </c>
      <c r="E325" s="3">
        <f t="shared" si="34"/>
        <v>0</v>
      </c>
      <c r="F325" s="3">
        <f t="shared" si="34"/>
        <v>0</v>
      </c>
      <c r="G325" s="3">
        <f t="shared" si="34"/>
        <v>12</v>
      </c>
      <c r="H325" s="3">
        <f t="shared" si="34"/>
        <v>3</v>
      </c>
      <c r="I325" s="3">
        <f t="shared" si="34"/>
        <v>9</v>
      </c>
      <c r="J325" s="3">
        <f t="shared" si="34"/>
        <v>0</v>
      </c>
      <c r="K325" s="3">
        <f t="shared" si="34"/>
        <v>12</v>
      </c>
      <c r="L325" s="7">
        <f>SUM(L320:L324)</f>
        <v>3330</v>
      </c>
      <c r="M325" s="63">
        <f>SUM(M312:M323)/2</f>
        <v>370</v>
      </c>
      <c r="N325" s="7">
        <f>SUM(N320:N324)</f>
        <v>3330</v>
      </c>
      <c r="O325" s="63">
        <f>SUM(O312:O323)/2</f>
        <v>370</v>
      </c>
      <c r="P325" s="8" t="s">
        <v>285</v>
      </c>
      <c r="Q325" s="8">
        <v>25000</v>
      </c>
      <c r="R325" s="40">
        <f>SUM(R320:R324)</f>
        <v>24</v>
      </c>
      <c r="S325" s="63"/>
      <c r="T325" s="6"/>
    </row>
    <row r="327" spans="1:20" x14ac:dyDescent="0.3">
      <c r="A327" s="16" t="s">
        <v>46</v>
      </c>
      <c r="O327" s="419" t="str">
        <f>O286</f>
        <v>Bermani Ulu, 31 Desember 2023</v>
      </c>
      <c r="P327" s="419"/>
      <c r="Q327" s="419"/>
      <c r="R327" s="419"/>
      <c r="S327" s="419"/>
      <c r="T327" s="419"/>
    </row>
    <row r="328" spans="1:20" x14ac:dyDescent="0.3">
      <c r="O328" s="419" t="s">
        <v>2</v>
      </c>
      <c r="P328" s="419"/>
      <c r="Q328" s="419"/>
      <c r="R328" s="419"/>
      <c r="S328" s="419"/>
      <c r="T328" s="419"/>
    </row>
    <row r="331" spans="1:20" x14ac:dyDescent="0.3">
      <c r="O331" s="428" t="str">
        <f>O290</f>
        <v>DODIT AGUSTIAWAN, SP</v>
      </c>
      <c r="P331" s="428"/>
      <c r="Q331" s="428"/>
      <c r="R331" s="428"/>
      <c r="S331" s="428"/>
      <c r="T331" s="428"/>
    </row>
    <row r="332" spans="1:20" x14ac:dyDescent="0.3">
      <c r="O332" s="419" t="str">
        <f>O291</f>
        <v>NIP. 19730816 200704 1 001</v>
      </c>
      <c r="P332" s="419"/>
      <c r="Q332" s="419"/>
      <c r="R332" s="419"/>
      <c r="S332" s="419"/>
      <c r="T332" s="419"/>
    </row>
    <row r="333" spans="1:20" x14ac:dyDescent="0.3">
      <c r="O333" s="70"/>
      <c r="R333" s="70"/>
      <c r="S333" s="70"/>
      <c r="T333" s="70"/>
    </row>
    <row r="334" spans="1:20" x14ac:dyDescent="0.3">
      <c r="O334" s="70"/>
      <c r="R334" s="70"/>
      <c r="S334" s="70"/>
      <c r="T334" s="70"/>
    </row>
    <row r="335" spans="1:20" x14ac:dyDescent="0.3">
      <c r="A335" s="16" t="s">
        <v>96</v>
      </c>
    </row>
    <row r="336" spans="1:20" x14ac:dyDescent="0.3">
      <c r="L336" s="17"/>
    </row>
    <row r="337" spans="1:20" x14ac:dyDescent="0.3">
      <c r="A337" s="441" t="s">
        <v>93</v>
      </c>
      <c r="B337" s="460"/>
      <c r="C337" s="460"/>
      <c r="D337" s="460"/>
      <c r="E337" s="460"/>
      <c r="F337" s="460"/>
      <c r="G337" s="460"/>
      <c r="H337" s="460"/>
      <c r="I337" s="460"/>
      <c r="J337" s="460"/>
      <c r="K337" s="460"/>
      <c r="L337" s="460"/>
      <c r="M337" s="460"/>
      <c r="N337" s="460"/>
      <c r="O337" s="460"/>
      <c r="P337" s="460"/>
      <c r="Q337" s="460"/>
      <c r="R337" s="460"/>
      <c r="S337" s="460"/>
      <c r="T337" s="447"/>
    </row>
    <row r="338" spans="1:20" x14ac:dyDescent="0.3">
      <c r="A338" s="444" t="s">
        <v>4</v>
      </c>
      <c r="B338" s="461"/>
      <c r="C338" s="461"/>
      <c r="D338" s="461"/>
      <c r="E338" s="461"/>
      <c r="F338" s="461"/>
      <c r="G338" s="461"/>
      <c r="H338" s="461"/>
      <c r="I338" s="461"/>
      <c r="J338" s="461"/>
      <c r="K338" s="461"/>
      <c r="L338" s="461"/>
      <c r="M338" s="461"/>
      <c r="N338" s="461"/>
      <c r="O338" s="461"/>
      <c r="P338" s="461"/>
      <c r="Q338" s="461"/>
      <c r="R338" s="461"/>
      <c r="S338" s="461"/>
      <c r="T338" s="445"/>
    </row>
    <row r="339" spans="1:20" ht="20.100000000000001" customHeight="1" x14ac:dyDescent="0.3">
      <c r="N339" s="18"/>
    </row>
    <row r="340" spans="1:20" ht="20.100000000000001" customHeight="1" x14ac:dyDescent="0.3">
      <c r="A340" s="19" t="s">
        <v>5</v>
      </c>
      <c r="B340" s="19"/>
      <c r="C340" s="19" t="s">
        <v>88</v>
      </c>
      <c r="D340" s="19"/>
      <c r="L340" s="20"/>
      <c r="N340" s="20"/>
      <c r="Q340" s="70" t="s">
        <v>42</v>
      </c>
      <c r="S340" s="16" t="str">
        <f>S299</f>
        <v>: 2023</v>
      </c>
    </row>
    <row r="341" spans="1:20" ht="20.100000000000001" customHeight="1" x14ac:dyDescent="0.3">
      <c r="A341" s="16" t="s">
        <v>9</v>
      </c>
      <c r="C341" s="16" t="str">
        <f>C300</f>
        <v>: BERMANI ULU</v>
      </c>
      <c r="Q341" s="70" t="s">
        <v>43</v>
      </c>
      <c r="S341" s="16" t="s">
        <v>45</v>
      </c>
    </row>
    <row r="342" spans="1:20" ht="20.100000000000001" customHeight="1" x14ac:dyDescent="0.3">
      <c r="A342" s="16" t="s">
        <v>6</v>
      </c>
      <c r="C342" s="16" t="s">
        <v>99</v>
      </c>
      <c r="Q342" s="70" t="s">
        <v>44</v>
      </c>
      <c r="S342" s="16" t="str">
        <f>S301</f>
        <v>: IV ( Empat )</v>
      </c>
    </row>
    <row r="343" spans="1:20" x14ac:dyDescent="0.3">
      <c r="A343" s="16" t="s">
        <v>7</v>
      </c>
      <c r="C343" s="16" t="s">
        <v>41</v>
      </c>
    </row>
    <row r="345" spans="1:20" x14ac:dyDescent="0.3">
      <c r="A345" s="424" t="s">
        <v>8</v>
      </c>
      <c r="B345" s="424" t="s">
        <v>91</v>
      </c>
      <c r="C345" s="22" t="s">
        <v>10</v>
      </c>
      <c r="D345" s="433" t="s">
        <v>15</v>
      </c>
      <c r="E345" s="422"/>
      <c r="F345" s="422"/>
      <c r="G345" s="422"/>
      <c r="H345" s="422"/>
      <c r="I345" s="422"/>
      <c r="J345" s="422"/>
      <c r="K345" s="423"/>
      <c r="L345" s="431" t="s">
        <v>28</v>
      </c>
      <c r="M345" s="432"/>
      <c r="N345" s="431" t="s">
        <v>28</v>
      </c>
      <c r="O345" s="432"/>
      <c r="P345" s="22"/>
      <c r="Q345" s="381"/>
      <c r="R345" s="421" t="s">
        <v>35</v>
      </c>
      <c r="S345" s="427"/>
      <c r="T345" s="424" t="s">
        <v>39</v>
      </c>
    </row>
    <row r="346" spans="1:20" x14ac:dyDescent="0.3">
      <c r="A346" s="425"/>
      <c r="B346" s="425"/>
      <c r="C346" s="24" t="s">
        <v>11</v>
      </c>
      <c r="D346" s="421" t="s">
        <v>16</v>
      </c>
      <c r="E346" s="422"/>
      <c r="F346" s="422"/>
      <c r="G346" s="423"/>
      <c r="H346" s="433" t="s">
        <v>23</v>
      </c>
      <c r="I346" s="422"/>
      <c r="J346" s="422"/>
      <c r="K346" s="423"/>
      <c r="L346" s="434" t="s">
        <v>29</v>
      </c>
      <c r="M346" s="435"/>
      <c r="N346" s="434" t="s">
        <v>29</v>
      </c>
      <c r="O346" s="435"/>
      <c r="P346" s="24"/>
      <c r="Q346" s="26" t="s">
        <v>416</v>
      </c>
      <c r="R346" s="429" t="s">
        <v>36</v>
      </c>
      <c r="S346" s="430"/>
      <c r="T346" s="425"/>
    </row>
    <row r="347" spans="1:20" x14ac:dyDescent="0.3">
      <c r="A347" s="425"/>
      <c r="B347" s="425"/>
      <c r="C347" s="26" t="s">
        <v>12</v>
      </c>
      <c r="D347" s="23"/>
      <c r="E347" s="27"/>
      <c r="F347" s="23"/>
      <c r="G347" s="23"/>
      <c r="H347" s="23"/>
      <c r="I347" s="23"/>
      <c r="J347" s="23"/>
      <c r="K347" s="23"/>
      <c r="L347" s="421" t="s">
        <v>30</v>
      </c>
      <c r="M347" s="427"/>
      <c r="N347" s="421" t="s">
        <v>30</v>
      </c>
      <c r="O347" s="427"/>
      <c r="P347" s="24" t="s">
        <v>34</v>
      </c>
      <c r="Q347" s="24" t="s">
        <v>417</v>
      </c>
      <c r="R347" s="22"/>
      <c r="S347" s="22"/>
      <c r="T347" s="425"/>
    </row>
    <row r="348" spans="1:20" x14ac:dyDescent="0.3">
      <c r="A348" s="425"/>
      <c r="B348" s="425"/>
      <c r="C348" s="26" t="s">
        <v>13</v>
      </c>
      <c r="D348" s="24" t="s">
        <v>17</v>
      </c>
      <c r="E348" s="28" t="s">
        <v>17</v>
      </c>
      <c r="F348" s="24" t="s">
        <v>20</v>
      </c>
      <c r="G348" s="24" t="s">
        <v>22</v>
      </c>
      <c r="H348" s="24" t="s">
        <v>24</v>
      </c>
      <c r="I348" s="24" t="s">
        <v>25</v>
      </c>
      <c r="J348" s="24" t="s">
        <v>26</v>
      </c>
      <c r="K348" s="24" t="s">
        <v>22</v>
      </c>
      <c r="L348" s="429" t="s">
        <v>14</v>
      </c>
      <c r="M348" s="430"/>
      <c r="N348" s="429" t="s">
        <v>33</v>
      </c>
      <c r="O348" s="430"/>
      <c r="P348" s="24" t="s">
        <v>28</v>
      </c>
      <c r="Q348" s="24" t="s">
        <v>418</v>
      </c>
      <c r="R348" s="24" t="s">
        <v>37</v>
      </c>
      <c r="S348" s="24" t="s">
        <v>38</v>
      </c>
      <c r="T348" s="425"/>
    </row>
    <row r="349" spans="1:20" x14ac:dyDescent="0.3">
      <c r="A349" s="425"/>
      <c r="B349" s="425"/>
      <c r="C349" s="26" t="s">
        <v>14</v>
      </c>
      <c r="D349" s="24" t="s">
        <v>18</v>
      </c>
      <c r="E349" s="28" t="s">
        <v>19</v>
      </c>
      <c r="F349" s="24" t="s">
        <v>21</v>
      </c>
      <c r="G349" s="24"/>
      <c r="H349" s="24"/>
      <c r="I349" s="24"/>
      <c r="J349" s="24" t="s">
        <v>27</v>
      </c>
      <c r="K349" s="24"/>
      <c r="L349" s="22" t="s">
        <v>22</v>
      </c>
      <c r="M349" s="22" t="s">
        <v>31</v>
      </c>
      <c r="N349" s="22" t="s">
        <v>22</v>
      </c>
      <c r="O349" s="22" t="s">
        <v>31</v>
      </c>
      <c r="P349" s="24"/>
      <c r="Q349" s="24"/>
      <c r="R349" s="25"/>
      <c r="S349" s="25"/>
      <c r="T349" s="425"/>
    </row>
    <row r="350" spans="1:20" x14ac:dyDescent="0.3">
      <c r="A350" s="426"/>
      <c r="B350" s="426"/>
      <c r="C350" s="29"/>
      <c r="D350" s="30"/>
      <c r="E350" s="31"/>
      <c r="F350" s="30"/>
      <c r="G350" s="30"/>
      <c r="H350" s="30"/>
      <c r="I350" s="30"/>
      <c r="J350" s="30"/>
      <c r="K350" s="30"/>
      <c r="L350" s="32" t="s">
        <v>29</v>
      </c>
      <c r="M350" s="33" t="s">
        <v>32</v>
      </c>
      <c r="N350" s="32" t="s">
        <v>29</v>
      </c>
      <c r="O350" s="33" t="s">
        <v>32</v>
      </c>
      <c r="P350" s="33"/>
      <c r="Q350" s="33"/>
      <c r="R350" s="30"/>
      <c r="S350" s="30"/>
      <c r="T350" s="426"/>
    </row>
    <row r="351" spans="1:20" x14ac:dyDescent="0.3">
      <c r="A351" s="8">
        <v>1</v>
      </c>
      <c r="B351" s="8">
        <v>2</v>
      </c>
      <c r="C351" s="8">
        <v>3</v>
      </c>
      <c r="D351" s="8">
        <v>4</v>
      </c>
      <c r="E351" s="8">
        <v>5</v>
      </c>
      <c r="F351" s="8">
        <v>6</v>
      </c>
      <c r="G351" s="8" t="s">
        <v>0</v>
      </c>
      <c r="H351" s="8">
        <v>8</v>
      </c>
      <c r="I351" s="8">
        <v>9</v>
      </c>
      <c r="J351" s="8">
        <v>10</v>
      </c>
      <c r="K351" s="8" t="s">
        <v>1</v>
      </c>
      <c r="L351" s="8">
        <v>12</v>
      </c>
      <c r="M351" s="8">
        <v>13</v>
      </c>
      <c r="N351" s="8">
        <v>14</v>
      </c>
      <c r="O351" s="8">
        <v>15</v>
      </c>
      <c r="P351" s="8">
        <v>16</v>
      </c>
      <c r="Q351" s="8"/>
      <c r="R351" s="8">
        <v>17</v>
      </c>
      <c r="S351" s="8">
        <v>18</v>
      </c>
      <c r="T351" s="8">
        <v>19</v>
      </c>
    </row>
    <row r="352" spans="1:20" ht="20.100000000000001" customHeight="1" x14ac:dyDescent="0.3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7"/>
      <c r="P352" s="8"/>
      <c r="Q352" s="8"/>
      <c r="R352" s="6"/>
      <c r="S352" s="6"/>
      <c r="T352" s="6"/>
    </row>
    <row r="353" spans="1:20" x14ac:dyDescent="0.3">
      <c r="A353" s="8">
        <v>1</v>
      </c>
      <c r="B353" s="67" t="s">
        <v>188</v>
      </c>
      <c r="C353" s="3">
        <v>0</v>
      </c>
      <c r="D353" s="3">
        <v>0</v>
      </c>
      <c r="E353" s="3">
        <v>0</v>
      </c>
      <c r="F353" s="3">
        <v>0</v>
      </c>
      <c r="G353" s="3">
        <f>C353+E353-F353</f>
        <v>0</v>
      </c>
      <c r="H353" s="3">
        <v>0</v>
      </c>
      <c r="I353" s="3">
        <v>0</v>
      </c>
      <c r="J353" s="3">
        <v>0</v>
      </c>
      <c r="K353" s="3">
        <f>H353+I353+J353</f>
        <v>0</v>
      </c>
      <c r="L353" s="3">
        <v>0</v>
      </c>
      <c r="M353" s="3">
        <v>0</v>
      </c>
      <c r="N353" s="3">
        <v>0</v>
      </c>
      <c r="O353" s="3">
        <v>0</v>
      </c>
      <c r="P353" s="8" t="s">
        <v>66</v>
      </c>
      <c r="Q353" s="8"/>
      <c r="R353" s="3">
        <v>0</v>
      </c>
      <c r="S353" s="6"/>
      <c r="T353" s="6"/>
    </row>
    <row r="354" spans="1:20" x14ac:dyDescent="0.3">
      <c r="A354" s="8">
        <v>2</v>
      </c>
      <c r="B354" s="67" t="s">
        <v>189</v>
      </c>
      <c r="C354" s="3">
        <v>0</v>
      </c>
      <c r="D354" s="3">
        <v>0</v>
      </c>
      <c r="E354" s="3">
        <v>0</v>
      </c>
      <c r="F354" s="3">
        <v>0</v>
      </c>
      <c r="G354" s="3">
        <f t="shared" ref="G354:G364" si="35">C354+E354-F354</f>
        <v>0</v>
      </c>
      <c r="H354" s="3">
        <v>0</v>
      </c>
      <c r="I354" s="3">
        <v>0</v>
      </c>
      <c r="J354" s="3">
        <v>0</v>
      </c>
      <c r="K354" s="3">
        <f t="shared" ref="K354:K364" si="36">H354+I354+J354</f>
        <v>0</v>
      </c>
      <c r="L354" s="3">
        <v>0</v>
      </c>
      <c r="M354" s="3">
        <v>0</v>
      </c>
      <c r="N354" s="3">
        <v>0</v>
      </c>
      <c r="O354" s="3">
        <v>0</v>
      </c>
      <c r="P354" s="8" t="s">
        <v>66</v>
      </c>
      <c r="Q354" s="8"/>
      <c r="R354" s="3">
        <v>0</v>
      </c>
      <c r="S354" s="6"/>
      <c r="T354" s="6"/>
    </row>
    <row r="355" spans="1:20" x14ac:dyDescent="0.3">
      <c r="A355" s="8">
        <v>3</v>
      </c>
      <c r="B355" s="67" t="s">
        <v>190</v>
      </c>
      <c r="C355" s="3">
        <v>0</v>
      </c>
      <c r="D355" s="3">
        <v>0</v>
      </c>
      <c r="E355" s="3">
        <v>0</v>
      </c>
      <c r="F355" s="3">
        <v>0</v>
      </c>
      <c r="G355" s="3">
        <f t="shared" si="35"/>
        <v>0</v>
      </c>
      <c r="H355" s="3">
        <v>0</v>
      </c>
      <c r="I355" s="3">
        <v>0</v>
      </c>
      <c r="J355" s="3">
        <v>0</v>
      </c>
      <c r="K355" s="3">
        <f t="shared" si="36"/>
        <v>0</v>
      </c>
      <c r="L355" s="3">
        <v>0</v>
      </c>
      <c r="M355" s="3">
        <v>0</v>
      </c>
      <c r="N355" s="3">
        <v>0</v>
      </c>
      <c r="O355" s="3">
        <v>0</v>
      </c>
      <c r="P355" s="8" t="s">
        <v>66</v>
      </c>
      <c r="Q355" s="8"/>
      <c r="R355" s="3">
        <v>0</v>
      </c>
      <c r="S355" s="6"/>
      <c r="T355" s="6"/>
    </row>
    <row r="356" spans="1:20" x14ac:dyDescent="0.3">
      <c r="A356" s="8">
        <v>4</v>
      </c>
      <c r="B356" s="67" t="s">
        <v>191</v>
      </c>
      <c r="C356" s="3">
        <v>0</v>
      </c>
      <c r="D356" s="3">
        <v>0</v>
      </c>
      <c r="E356" s="3">
        <v>0</v>
      </c>
      <c r="F356" s="3">
        <v>0</v>
      </c>
      <c r="G356" s="3">
        <f t="shared" si="35"/>
        <v>0</v>
      </c>
      <c r="H356" s="3">
        <v>0</v>
      </c>
      <c r="I356" s="3">
        <v>0</v>
      </c>
      <c r="J356" s="3">
        <v>0</v>
      </c>
      <c r="K356" s="3">
        <f t="shared" si="36"/>
        <v>0</v>
      </c>
      <c r="L356" s="3">
        <v>0</v>
      </c>
      <c r="M356" s="3">
        <v>0</v>
      </c>
      <c r="N356" s="3">
        <v>0</v>
      </c>
      <c r="O356" s="3">
        <v>0</v>
      </c>
      <c r="P356" s="8" t="s">
        <v>66</v>
      </c>
      <c r="Q356" s="8"/>
      <c r="R356" s="3">
        <v>0</v>
      </c>
      <c r="S356" s="6"/>
      <c r="T356" s="6"/>
    </row>
    <row r="357" spans="1:20" x14ac:dyDescent="0.3">
      <c r="A357" s="8">
        <v>5</v>
      </c>
      <c r="B357" s="67" t="s">
        <v>192</v>
      </c>
      <c r="C357" s="3">
        <v>0</v>
      </c>
      <c r="D357" s="3">
        <v>0</v>
      </c>
      <c r="E357" s="3">
        <v>0</v>
      </c>
      <c r="F357" s="3">
        <v>0</v>
      </c>
      <c r="G357" s="3">
        <f t="shared" si="35"/>
        <v>0</v>
      </c>
      <c r="H357" s="3">
        <v>0</v>
      </c>
      <c r="I357" s="3">
        <v>0</v>
      </c>
      <c r="J357" s="3">
        <v>0</v>
      </c>
      <c r="K357" s="3">
        <f t="shared" si="36"/>
        <v>0</v>
      </c>
      <c r="L357" s="3">
        <v>0</v>
      </c>
      <c r="M357" s="3">
        <v>0</v>
      </c>
      <c r="N357" s="3">
        <v>0</v>
      </c>
      <c r="O357" s="3">
        <v>0</v>
      </c>
      <c r="P357" s="8" t="s">
        <v>66</v>
      </c>
      <c r="Q357" s="8"/>
      <c r="R357" s="3">
        <v>0</v>
      </c>
      <c r="S357" s="6"/>
      <c r="T357" s="6"/>
    </row>
    <row r="358" spans="1:20" x14ac:dyDescent="0.3">
      <c r="A358" s="8">
        <v>6</v>
      </c>
      <c r="B358" s="67" t="s">
        <v>193</v>
      </c>
      <c r="C358" s="3">
        <v>40</v>
      </c>
      <c r="D358" s="3">
        <v>0</v>
      </c>
      <c r="E358" s="3">
        <v>0</v>
      </c>
      <c r="F358" s="3">
        <v>0</v>
      </c>
      <c r="G358" s="3">
        <f t="shared" si="35"/>
        <v>40</v>
      </c>
      <c r="H358" s="3">
        <v>40</v>
      </c>
      <c r="I358" s="3">
        <v>0</v>
      </c>
      <c r="J358" s="3">
        <v>0</v>
      </c>
      <c r="K358" s="3">
        <f t="shared" si="36"/>
        <v>40</v>
      </c>
      <c r="L358" s="3">
        <v>0</v>
      </c>
      <c r="M358" s="3">
        <v>0</v>
      </c>
      <c r="N358" s="3">
        <v>0</v>
      </c>
      <c r="O358" s="3">
        <v>0</v>
      </c>
      <c r="P358" s="8" t="s">
        <v>66</v>
      </c>
      <c r="Q358" s="8"/>
      <c r="R358" s="58">
        <v>30</v>
      </c>
      <c r="S358" s="6"/>
      <c r="T358" s="6"/>
    </row>
    <row r="359" spans="1:20" x14ac:dyDescent="0.3">
      <c r="A359" s="8">
        <v>7</v>
      </c>
      <c r="B359" s="67" t="s">
        <v>194</v>
      </c>
      <c r="C359" s="3">
        <v>0</v>
      </c>
      <c r="D359" s="3">
        <v>0</v>
      </c>
      <c r="E359" s="3">
        <v>0</v>
      </c>
      <c r="F359" s="3">
        <v>0</v>
      </c>
      <c r="G359" s="3">
        <f t="shared" si="35"/>
        <v>0</v>
      </c>
      <c r="H359" s="3">
        <v>0</v>
      </c>
      <c r="I359" s="3">
        <v>0</v>
      </c>
      <c r="J359" s="3">
        <v>0</v>
      </c>
      <c r="K359" s="3">
        <f t="shared" si="36"/>
        <v>0</v>
      </c>
      <c r="L359" s="3">
        <v>0</v>
      </c>
      <c r="M359" s="3">
        <v>0</v>
      </c>
      <c r="N359" s="3">
        <v>0</v>
      </c>
      <c r="O359" s="3">
        <v>0</v>
      </c>
      <c r="P359" s="8" t="s">
        <v>66</v>
      </c>
      <c r="Q359" s="8"/>
      <c r="R359" s="3">
        <v>0</v>
      </c>
      <c r="S359" s="6"/>
      <c r="T359" s="6"/>
    </row>
    <row r="360" spans="1:20" x14ac:dyDescent="0.3">
      <c r="A360" s="8">
        <v>8</v>
      </c>
      <c r="B360" s="67" t="s">
        <v>195</v>
      </c>
      <c r="C360" s="3">
        <v>10</v>
      </c>
      <c r="D360" s="3">
        <v>0</v>
      </c>
      <c r="E360" s="3">
        <v>0</v>
      </c>
      <c r="F360" s="3">
        <v>0</v>
      </c>
      <c r="G360" s="3">
        <f t="shared" si="35"/>
        <v>10</v>
      </c>
      <c r="H360" s="3">
        <v>10</v>
      </c>
      <c r="I360" s="3">
        <v>0</v>
      </c>
      <c r="J360" s="3">
        <v>0</v>
      </c>
      <c r="K360" s="3">
        <f t="shared" si="36"/>
        <v>10</v>
      </c>
      <c r="L360" s="3">
        <v>0</v>
      </c>
      <c r="M360" s="3">
        <v>0</v>
      </c>
      <c r="N360" s="3">
        <v>0</v>
      </c>
      <c r="O360" s="3">
        <v>0</v>
      </c>
      <c r="P360" s="8" t="s">
        <v>66</v>
      </c>
      <c r="Q360" s="8"/>
      <c r="R360" s="58">
        <v>8</v>
      </c>
      <c r="S360" s="6"/>
      <c r="T360" s="6"/>
    </row>
    <row r="361" spans="1:20" x14ac:dyDescent="0.3">
      <c r="A361" s="8">
        <v>9</v>
      </c>
      <c r="B361" s="67" t="s">
        <v>196</v>
      </c>
      <c r="C361" s="3">
        <v>4</v>
      </c>
      <c r="D361" s="3">
        <v>0</v>
      </c>
      <c r="E361" s="3">
        <v>0</v>
      </c>
      <c r="F361" s="3">
        <v>0</v>
      </c>
      <c r="G361" s="3">
        <f t="shared" si="35"/>
        <v>4</v>
      </c>
      <c r="H361" s="3">
        <v>4</v>
      </c>
      <c r="I361" s="3">
        <v>0</v>
      </c>
      <c r="J361" s="3">
        <v>0</v>
      </c>
      <c r="K361" s="3">
        <f t="shared" si="36"/>
        <v>4</v>
      </c>
      <c r="L361" s="3">
        <v>0</v>
      </c>
      <c r="M361" s="3">
        <v>0</v>
      </c>
      <c r="N361" s="3">
        <v>0</v>
      </c>
      <c r="O361" s="3">
        <v>0</v>
      </c>
      <c r="P361" s="8" t="s">
        <v>66</v>
      </c>
      <c r="Q361" s="8"/>
      <c r="R361" s="58">
        <v>5</v>
      </c>
      <c r="S361" s="6"/>
      <c r="T361" s="6"/>
    </row>
    <row r="362" spans="1:20" x14ac:dyDescent="0.3">
      <c r="A362" s="8">
        <v>10</v>
      </c>
      <c r="B362" s="67" t="s">
        <v>197</v>
      </c>
      <c r="C362" s="3">
        <v>0</v>
      </c>
      <c r="D362" s="3">
        <v>0</v>
      </c>
      <c r="E362" s="3">
        <v>0</v>
      </c>
      <c r="F362" s="3">
        <v>0</v>
      </c>
      <c r="G362" s="3">
        <f t="shared" si="35"/>
        <v>0</v>
      </c>
      <c r="H362" s="3">
        <v>0</v>
      </c>
      <c r="I362" s="3">
        <v>0</v>
      </c>
      <c r="J362" s="3">
        <v>0</v>
      </c>
      <c r="K362" s="3">
        <f t="shared" si="36"/>
        <v>0</v>
      </c>
      <c r="L362" s="3">
        <v>0</v>
      </c>
      <c r="M362" s="3">
        <v>0</v>
      </c>
      <c r="N362" s="3">
        <v>0</v>
      </c>
      <c r="O362" s="3">
        <v>0</v>
      </c>
      <c r="P362" s="8" t="s">
        <v>66</v>
      </c>
      <c r="Q362" s="8"/>
      <c r="R362" s="3">
        <v>0</v>
      </c>
      <c r="S362" s="6"/>
      <c r="T362" s="6"/>
    </row>
    <row r="363" spans="1:20" x14ac:dyDescent="0.3">
      <c r="A363" s="8">
        <v>11</v>
      </c>
      <c r="B363" s="67" t="s">
        <v>198</v>
      </c>
      <c r="C363" s="3">
        <v>2</v>
      </c>
      <c r="D363" s="3">
        <v>0</v>
      </c>
      <c r="E363" s="3">
        <v>0</v>
      </c>
      <c r="F363" s="3">
        <v>0</v>
      </c>
      <c r="G363" s="3">
        <f t="shared" si="35"/>
        <v>2</v>
      </c>
      <c r="H363" s="3">
        <v>2</v>
      </c>
      <c r="I363" s="3">
        <v>0</v>
      </c>
      <c r="J363" s="3">
        <v>0</v>
      </c>
      <c r="K363" s="3">
        <f t="shared" si="36"/>
        <v>2</v>
      </c>
      <c r="L363" s="3">
        <v>0</v>
      </c>
      <c r="M363" s="3">
        <v>0</v>
      </c>
      <c r="N363" s="3">
        <v>0</v>
      </c>
      <c r="O363" s="3">
        <v>0</v>
      </c>
      <c r="P363" s="8" t="s">
        <v>66</v>
      </c>
      <c r="Q363" s="8"/>
      <c r="R363" s="58">
        <v>2</v>
      </c>
      <c r="S363" s="6"/>
      <c r="T363" s="6"/>
    </row>
    <row r="364" spans="1:20" x14ac:dyDescent="0.3">
      <c r="A364" s="8">
        <v>12</v>
      </c>
      <c r="B364" s="67" t="s">
        <v>199</v>
      </c>
      <c r="C364" s="3">
        <v>0</v>
      </c>
      <c r="D364" s="3">
        <v>0</v>
      </c>
      <c r="E364" s="3">
        <v>0</v>
      </c>
      <c r="F364" s="3">
        <v>0</v>
      </c>
      <c r="G364" s="3">
        <f t="shared" si="35"/>
        <v>0</v>
      </c>
      <c r="H364" s="3">
        <v>0</v>
      </c>
      <c r="I364" s="3">
        <v>0</v>
      </c>
      <c r="J364" s="3">
        <v>0</v>
      </c>
      <c r="K364" s="3">
        <f t="shared" si="36"/>
        <v>0</v>
      </c>
      <c r="L364" s="3">
        <v>0</v>
      </c>
      <c r="M364" s="3">
        <v>0</v>
      </c>
      <c r="N364" s="3">
        <v>0</v>
      </c>
      <c r="O364" s="3">
        <v>0</v>
      </c>
      <c r="P364" s="8" t="s">
        <v>66</v>
      </c>
      <c r="Q364" s="8"/>
      <c r="R364" s="3">
        <v>0</v>
      </c>
      <c r="S364" s="6"/>
      <c r="T364" s="6"/>
    </row>
    <row r="365" spans="1:20" x14ac:dyDescent="0.3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3">
        <v>0</v>
      </c>
      <c r="M365" s="3">
        <v>0</v>
      </c>
      <c r="N365" s="3">
        <v>0</v>
      </c>
      <c r="O365" s="3">
        <v>0</v>
      </c>
      <c r="P365" s="8"/>
      <c r="Q365" s="8"/>
      <c r="R365" s="6"/>
      <c r="S365" s="6"/>
      <c r="T365" s="6"/>
    </row>
    <row r="366" spans="1:20" x14ac:dyDescent="0.3">
      <c r="A366" s="6"/>
      <c r="B366" s="41" t="s">
        <v>3</v>
      </c>
      <c r="C366" s="3">
        <f t="shared" ref="C366:K366" si="37">SUM(C353:C365)</f>
        <v>56</v>
      </c>
      <c r="D366" s="3">
        <f t="shared" si="37"/>
        <v>0</v>
      </c>
      <c r="E366" s="3">
        <f t="shared" si="37"/>
        <v>0</v>
      </c>
      <c r="F366" s="3">
        <f t="shared" si="37"/>
        <v>0</v>
      </c>
      <c r="G366" s="3">
        <f t="shared" si="37"/>
        <v>56</v>
      </c>
      <c r="H366" s="3">
        <f t="shared" si="37"/>
        <v>56</v>
      </c>
      <c r="I366" s="3">
        <f t="shared" si="37"/>
        <v>0</v>
      </c>
      <c r="J366" s="3">
        <f t="shared" si="37"/>
        <v>0</v>
      </c>
      <c r="K366" s="3">
        <f t="shared" si="37"/>
        <v>56</v>
      </c>
      <c r="L366" s="3">
        <v>0</v>
      </c>
      <c r="M366" s="3">
        <v>0</v>
      </c>
      <c r="N366" s="3">
        <v>0</v>
      </c>
      <c r="O366" s="3">
        <v>0</v>
      </c>
      <c r="P366" s="8" t="s">
        <v>66</v>
      </c>
      <c r="Q366" s="8"/>
      <c r="R366" s="40">
        <f>SUM(R358:R365)</f>
        <v>45</v>
      </c>
      <c r="S366" s="63"/>
      <c r="T366" s="6"/>
    </row>
    <row r="368" spans="1:20" x14ac:dyDescent="0.3">
      <c r="A368" s="16" t="s">
        <v>46</v>
      </c>
      <c r="O368" s="419" t="str">
        <f>O327</f>
        <v>Bermani Ulu, 31 Desember 2023</v>
      </c>
      <c r="P368" s="419"/>
      <c r="Q368" s="419"/>
      <c r="R368" s="419"/>
      <c r="S368" s="419"/>
      <c r="T368" s="419"/>
    </row>
    <row r="369" spans="1:20" x14ac:dyDescent="0.3">
      <c r="O369" s="419" t="s">
        <v>2</v>
      </c>
      <c r="P369" s="419"/>
      <c r="Q369" s="419"/>
      <c r="R369" s="419"/>
      <c r="S369" s="419"/>
      <c r="T369" s="419"/>
    </row>
    <row r="372" spans="1:20" x14ac:dyDescent="0.3">
      <c r="O372" s="428" t="str">
        <f>O331</f>
        <v>DODIT AGUSTIAWAN, SP</v>
      </c>
      <c r="P372" s="428"/>
      <c r="Q372" s="428"/>
      <c r="R372" s="428"/>
      <c r="S372" s="428"/>
      <c r="T372" s="428"/>
    </row>
    <row r="373" spans="1:20" x14ac:dyDescent="0.3">
      <c r="O373" s="419" t="str">
        <f>O332</f>
        <v>NIP. 19730816 200704 1 001</v>
      </c>
      <c r="P373" s="419"/>
      <c r="Q373" s="419"/>
      <c r="R373" s="419"/>
      <c r="S373" s="419"/>
      <c r="T373" s="419"/>
    </row>
    <row r="376" spans="1:20" x14ac:dyDescent="0.3">
      <c r="A376" s="16" t="s">
        <v>96</v>
      </c>
    </row>
    <row r="377" spans="1:20" x14ac:dyDescent="0.3">
      <c r="L377" s="17"/>
    </row>
    <row r="378" spans="1:20" x14ac:dyDescent="0.3">
      <c r="A378" s="441" t="s">
        <v>93</v>
      </c>
      <c r="B378" s="460"/>
      <c r="C378" s="460"/>
      <c r="D378" s="460"/>
      <c r="E378" s="460"/>
      <c r="F378" s="460"/>
      <c r="G378" s="460"/>
      <c r="H378" s="460"/>
      <c r="I378" s="460"/>
      <c r="J378" s="460"/>
      <c r="K378" s="460"/>
      <c r="L378" s="460"/>
      <c r="M378" s="460"/>
      <c r="N378" s="460"/>
      <c r="O378" s="460"/>
      <c r="P378" s="460"/>
      <c r="Q378" s="460"/>
      <c r="R378" s="460"/>
      <c r="S378" s="460"/>
      <c r="T378" s="447"/>
    </row>
    <row r="379" spans="1:20" x14ac:dyDescent="0.3">
      <c r="A379" s="444" t="s">
        <v>4</v>
      </c>
      <c r="B379" s="461"/>
      <c r="C379" s="461"/>
      <c r="D379" s="461"/>
      <c r="E379" s="461"/>
      <c r="F379" s="461"/>
      <c r="G379" s="461"/>
      <c r="H379" s="461"/>
      <c r="I379" s="461"/>
      <c r="J379" s="461"/>
      <c r="K379" s="461"/>
      <c r="L379" s="461"/>
      <c r="M379" s="461"/>
      <c r="N379" s="461"/>
      <c r="O379" s="461"/>
      <c r="P379" s="461"/>
      <c r="Q379" s="461"/>
      <c r="R379" s="461"/>
      <c r="S379" s="461"/>
      <c r="T379" s="445"/>
    </row>
    <row r="380" spans="1:20" x14ac:dyDescent="0.3">
      <c r="N380" s="18"/>
    </row>
    <row r="381" spans="1:20" x14ac:dyDescent="0.3">
      <c r="A381" s="19" t="s">
        <v>5</v>
      </c>
      <c r="B381" s="19"/>
      <c r="C381" s="19" t="s">
        <v>299</v>
      </c>
      <c r="D381" s="19"/>
      <c r="L381" s="20"/>
      <c r="N381" s="20"/>
      <c r="Q381" s="70" t="s">
        <v>42</v>
      </c>
      <c r="S381" s="16" t="str">
        <f>S340</f>
        <v>: 2023</v>
      </c>
    </row>
    <row r="382" spans="1:20" x14ac:dyDescent="0.3">
      <c r="A382" s="16" t="s">
        <v>9</v>
      </c>
      <c r="C382" s="16" t="str">
        <f>C300</f>
        <v>: BERMANI ULU</v>
      </c>
      <c r="Q382" s="70" t="s">
        <v>43</v>
      </c>
      <c r="S382" s="16" t="s">
        <v>45</v>
      </c>
    </row>
    <row r="383" spans="1:20" x14ac:dyDescent="0.3">
      <c r="A383" s="16" t="s">
        <v>6</v>
      </c>
      <c r="C383" s="16" t="s">
        <v>99</v>
      </c>
      <c r="Q383" s="70" t="s">
        <v>44</v>
      </c>
      <c r="S383" s="16" t="str">
        <f>S342</f>
        <v>: IV ( Empat )</v>
      </c>
    </row>
    <row r="384" spans="1:20" x14ac:dyDescent="0.3">
      <c r="A384" s="16" t="s">
        <v>7</v>
      </c>
      <c r="C384" s="16" t="s">
        <v>41</v>
      </c>
    </row>
    <row r="386" spans="1:20" x14ac:dyDescent="0.3">
      <c r="A386" s="424" t="s">
        <v>8</v>
      </c>
      <c r="B386" s="424" t="s">
        <v>91</v>
      </c>
      <c r="C386" s="22" t="s">
        <v>10</v>
      </c>
      <c r="D386" s="433" t="s">
        <v>15</v>
      </c>
      <c r="E386" s="422"/>
      <c r="F386" s="422"/>
      <c r="G386" s="422"/>
      <c r="H386" s="422"/>
      <c r="I386" s="422"/>
      <c r="J386" s="422"/>
      <c r="K386" s="423"/>
      <c r="L386" s="431" t="s">
        <v>28</v>
      </c>
      <c r="M386" s="432"/>
      <c r="N386" s="431" t="s">
        <v>28</v>
      </c>
      <c r="O386" s="432"/>
      <c r="P386" s="22"/>
      <c r="Q386" s="381"/>
      <c r="R386" s="421" t="s">
        <v>35</v>
      </c>
      <c r="S386" s="427"/>
      <c r="T386" s="424" t="s">
        <v>39</v>
      </c>
    </row>
    <row r="387" spans="1:20" x14ac:dyDescent="0.3">
      <c r="A387" s="425"/>
      <c r="B387" s="425"/>
      <c r="C387" s="24" t="s">
        <v>11</v>
      </c>
      <c r="D387" s="421" t="s">
        <v>16</v>
      </c>
      <c r="E387" s="422"/>
      <c r="F387" s="422"/>
      <c r="G387" s="423"/>
      <c r="H387" s="433" t="s">
        <v>23</v>
      </c>
      <c r="I387" s="422"/>
      <c r="J387" s="422"/>
      <c r="K387" s="423"/>
      <c r="L387" s="434" t="s">
        <v>29</v>
      </c>
      <c r="M387" s="435"/>
      <c r="N387" s="434" t="s">
        <v>29</v>
      </c>
      <c r="O387" s="435"/>
      <c r="P387" s="24"/>
      <c r="Q387" s="26" t="s">
        <v>416</v>
      </c>
      <c r="R387" s="429" t="s">
        <v>36</v>
      </c>
      <c r="S387" s="430"/>
      <c r="T387" s="425"/>
    </row>
    <row r="388" spans="1:20" x14ac:dyDescent="0.3">
      <c r="A388" s="425"/>
      <c r="B388" s="425"/>
      <c r="C388" s="26" t="s">
        <v>12</v>
      </c>
      <c r="D388" s="23"/>
      <c r="E388" s="27"/>
      <c r="F388" s="23"/>
      <c r="G388" s="23"/>
      <c r="H388" s="23"/>
      <c r="I388" s="23"/>
      <c r="J388" s="23"/>
      <c r="K388" s="23"/>
      <c r="L388" s="421" t="s">
        <v>30</v>
      </c>
      <c r="M388" s="427"/>
      <c r="N388" s="421" t="s">
        <v>30</v>
      </c>
      <c r="O388" s="427"/>
      <c r="P388" s="24" t="s">
        <v>34</v>
      </c>
      <c r="Q388" s="24" t="s">
        <v>417</v>
      </c>
      <c r="R388" s="22"/>
      <c r="S388" s="22"/>
      <c r="T388" s="425"/>
    </row>
    <row r="389" spans="1:20" x14ac:dyDescent="0.3">
      <c r="A389" s="425"/>
      <c r="B389" s="425"/>
      <c r="C389" s="26" t="s">
        <v>13</v>
      </c>
      <c r="D389" s="24" t="s">
        <v>17</v>
      </c>
      <c r="E389" s="28" t="s">
        <v>17</v>
      </c>
      <c r="F389" s="24" t="s">
        <v>20</v>
      </c>
      <c r="G389" s="24" t="s">
        <v>22</v>
      </c>
      <c r="H389" s="24" t="s">
        <v>24</v>
      </c>
      <c r="I389" s="24" t="s">
        <v>25</v>
      </c>
      <c r="J389" s="24" t="s">
        <v>26</v>
      </c>
      <c r="K389" s="24" t="s">
        <v>22</v>
      </c>
      <c r="L389" s="429" t="s">
        <v>14</v>
      </c>
      <c r="M389" s="430"/>
      <c r="N389" s="429" t="s">
        <v>33</v>
      </c>
      <c r="O389" s="430"/>
      <c r="P389" s="24" t="s">
        <v>28</v>
      </c>
      <c r="Q389" s="24" t="s">
        <v>418</v>
      </c>
      <c r="R389" s="24" t="s">
        <v>37</v>
      </c>
      <c r="S389" s="24" t="s">
        <v>38</v>
      </c>
      <c r="T389" s="425"/>
    </row>
    <row r="390" spans="1:20" x14ac:dyDescent="0.3">
      <c r="A390" s="425"/>
      <c r="B390" s="425"/>
      <c r="C390" s="26" t="s">
        <v>14</v>
      </c>
      <c r="D390" s="24" t="s">
        <v>18</v>
      </c>
      <c r="E390" s="28" t="s">
        <v>19</v>
      </c>
      <c r="F390" s="24" t="s">
        <v>21</v>
      </c>
      <c r="G390" s="24"/>
      <c r="H390" s="24"/>
      <c r="I390" s="24"/>
      <c r="J390" s="24" t="s">
        <v>27</v>
      </c>
      <c r="K390" s="24"/>
      <c r="L390" s="22" t="s">
        <v>22</v>
      </c>
      <c r="M390" s="22" t="s">
        <v>31</v>
      </c>
      <c r="N390" s="22" t="s">
        <v>22</v>
      </c>
      <c r="O390" s="22" t="s">
        <v>31</v>
      </c>
      <c r="P390" s="24"/>
      <c r="Q390" s="24"/>
      <c r="R390" s="25"/>
      <c r="S390" s="25"/>
      <c r="T390" s="425"/>
    </row>
    <row r="391" spans="1:20" x14ac:dyDescent="0.3">
      <c r="A391" s="426"/>
      <c r="B391" s="426"/>
      <c r="C391" s="29"/>
      <c r="D391" s="30"/>
      <c r="E391" s="31"/>
      <c r="F391" s="30"/>
      <c r="G391" s="30"/>
      <c r="H391" s="30"/>
      <c r="I391" s="30"/>
      <c r="J391" s="30"/>
      <c r="K391" s="30"/>
      <c r="L391" s="32" t="s">
        <v>29</v>
      </c>
      <c r="M391" s="33" t="s">
        <v>32</v>
      </c>
      <c r="N391" s="32" t="s">
        <v>29</v>
      </c>
      <c r="O391" s="33" t="s">
        <v>32</v>
      </c>
      <c r="P391" s="33"/>
      <c r="Q391" s="33"/>
      <c r="R391" s="30"/>
      <c r="S391" s="30"/>
      <c r="T391" s="426"/>
    </row>
    <row r="392" spans="1:20" x14ac:dyDescent="0.3">
      <c r="A392" s="8">
        <v>1</v>
      </c>
      <c r="B392" s="8">
        <v>2</v>
      </c>
      <c r="C392" s="8">
        <v>3</v>
      </c>
      <c r="D392" s="8">
        <v>4</v>
      </c>
      <c r="E392" s="8">
        <v>5</v>
      </c>
      <c r="F392" s="8">
        <v>6</v>
      </c>
      <c r="G392" s="8" t="s">
        <v>0</v>
      </c>
      <c r="H392" s="8">
        <v>8</v>
      </c>
      <c r="I392" s="8">
        <v>9</v>
      </c>
      <c r="J392" s="8">
        <v>10</v>
      </c>
      <c r="K392" s="8" t="s">
        <v>1</v>
      </c>
      <c r="L392" s="8">
        <v>12</v>
      </c>
      <c r="M392" s="8">
        <v>13</v>
      </c>
      <c r="N392" s="8">
        <v>14</v>
      </c>
      <c r="O392" s="8">
        <v>15</v>
      </c>
      <c r="P392" s="8">
        <v>16</v>
      </c>
      <c r="Q392" s="8"/>
      <c r="R392" s="8">
        <v>17</v>
      </c>
      <c r="S392" s="8">
        <v>18</v>
      </c>
      <c r="T392" s="8">
        <v>19</v>
      </c>
    </row>
    <row r="393" spans="1:20" x14ac:dyDescent="0.3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7"/>
      <c r="P393" s="8"/>
      <c r="Q393" s="8"/>
      <c r="R393" s="6"/>
      <c r="S393" s="6"/>
      <c r="T393" s="6"/>
    </row>
    <row r="394" spans="1:20" x14ac:dyDescent="0.3">
      <c r="A394" s="8">
        <v>1</v>
      </c>
      <c r="B394" s="67" t="s">
        <v>188</v>
      </c>
      <c r="C394" s="3">
        <v>0</v>
      </c>
      <c r="D394" s="3">
        <v>0</v>
      </c>
      <c r="E394" s="3">
        <v>0</v>
      </c>
      <c r="F394" s="3">
        <v>0</v>
      </c>
      <c r="G394" s="3">
        <v>0</v>
      </c>
      <c r="H394" s="3">
        <v>0</v>
      </c>
      <c r="I394" s="3">
        <v>0</v>
      </c>
      <c r="J394" s="3">
        <v>0</v>
      </c>
      <c r="K394" s="3">
        <v>0</v>
      </c>
      <c r="L394" s="3">
        <v>0</v>
      </c>
      <c r="M394" s="3">
        <v>0</v>
      </c>
      <c r="N394" s="3">
        <v>0</v>
      </c>
      <c r="O394" s="3">
        <v>0</v>
      </c>
      <c r="P394" s="8" t="s">
        <v>286</v>
      </c>
      <c r="Q394" s="8"/>
      <c r="R394" s="58"/>
      <c r="S394" s="6"/>
      <c r="T394" s="6"/>
    </row>
    <row r="395" spans="1:20" x14ac:dyDescent="0.3">
      <c r="A395" s="8">
        <v>2</v>
      </c>
      <c r="B395" s="67" t="s">
        <v>311</v>
      </c>
      <c r="C395" s="3">
        <v>2</v>
      </c>
      <c r="D395" s="3">
        <v>0</v>
      </c>
      <c r="E395" s="3">
        <v>0</v>
      </c>
      <c r="F395" s="3">
        <v>0</v>
      </c>
      <c r="G395" s="3">
        <f>C395+E395-F95</f>
        <v>2</v>
      </c>
      <c r="H395" s="3">
        <v>1</v>
      </c>
      <c r="I395" s="3">
        <v>1</v>
      </c>
      <c r="J395" s="3">
        <v>0</v>
      </c>
      <c r="K395" s="38">
        <f>H395+I395+J395</f>
        <v>2</v>
      </c>
      <c r="L395" s="3">
        <v>760</v>
      </c>
      <c r="M395" s="3">
        <v>760</v>
      </c>
      <c r="N395" s="3">
        <f>I395*O395</f>
        <v>550</v>
      </c>
      <c r="O395" s="38">
        <v>550</v>
      </c>
      <c r="P395" s="8" t="s">
        <v>286</v>
      </c>
      <c r="Q395" s="8">
        <v>100000</v>
      </c>
      <c r="R395" s="58">
        <v>2</v>
      </c>
      <c r="S395" s="6"/>
      <c r="T395" s="6"/>
    </row>
    <row r="396" spans="1:20" x14ac:dyDescent="0.3">
      <c r="A396" s="8">
        <v>3</v>
      </c>
      <c r="B396" s="67" t="s">
        <v>190</v>
      </c>
      <c r="C396" s="3">
        <v>8</v>
      </c>
      <c r="D396" s="3">
        <v>0</v>
      </c>
      <c r="E396" s="3">
        <v>0</v>
      </c>
      <c r="F396" s="3">
        <v>0</v>
      </c>
      <c r="G396" s="3">
        <f>C396+E396-F396</f>
        <v>8</v>
      </c>
      <c r="H396" s="3">
        <v>4</v>
      </c>
      <c r="I396" s="3">
        <v>4</v>
      </c>
      <c r="J396" s="3">
        <v>0</v>
      </c>
      <c r="K396" s="38">
        <f t="shared" ref="K396:K408" si="38">H396+I396+J396</f>
        <v>8</v>
      </c>
      <c r="L396" s="3">
        <v>3040</v>
      </c>
      <c r="M396" s="3">
        <v>760</v>
      </c>
      <c r="N396" s="3">
        <f t="shared" ref="N396:N404" si="39">I396*O396</f>
        <v>2200</v>
      </c>
      <c r="O396" s="38">
        <v>550</v>
      </c>
      <c r="P396" s="8" t="s">
        <v>286</v>
      </c>
      <c r="Q396" s="8">
        <v>100000</v>
      </c>
      <c r="R396" s="58">
        <v>2</v>
      </c>
      <c r="S396" s="6"/>
      <c r="T396" s="6"/>
    </row>
    <row r="397" spans="1:20" x14ac:dyDescent="0.3">
      <c r="A397" s="8">
        <v>4</v>
      </c>
      <c r="B397" s="67" t="s">
        <v>300</v>
      </c>
      <c r="C397" s="3">
        <v>24</v>
      </c>
      <c r="D397" s="3">
        <v>0</v>
      </c>
      <c r="E397" s="3">
        <v>0</v>
      </c>
      <c r="F397" s="3">
        <v>0</v>
      </c>
      <c r="G397" s="3">
        <f>C397+E397-F397</f>
        <v>24</v>
      </c>
      <c r="H397" s="3">
        <v>16</v>
      </c>
      <c r="I397" s="3">
        <v>8</v>
      </c>
      <c r="J397" s="3">
        <v>0</v>
      </c>
      <c r="K397" s="38">
        <f t="shared" si="38"/>
        <v>24</v>
      </c>
      <c r="L397" s="3">
        <v>6080</v>
      </c>
      <c r="M397" s="3">
        <v>760</v>
      </c>
      <c r="N397" s="3">
        <f t="shared" si="39"/>
        <v>4000</v>
      </c>
      <c r="O397" s="38">
        <v>500</v>
      </c>
      <c r="P397" s="8" t="s">
        <v>286</v>
      </c>
      <c r="Q397" s="8">
        <v>100000</v>
      </c>
      <c r="R397" s="3">
        <v>4</v>
      </c>
      <c r="S397" s="6"/>
      <c r="T397" s="6"/>
    </row>
    <row r="398" spans="1:20" x14ac:dyDescent="0.3">
      <c r="A398" s="8">
        <v>5</v>
      </c>
      <c r="B398" s="67" t="s">
        <v>192</v>
      </c>
      <c r="C398" s="38">
        <v>3.25</v>
      </c>
      <c r="D398" s="3">
        <v>0</v>
      </c>
      <c r="E398" s="3">
        <v>0</v>
      </c>
      <c r="F398" s="3">
        <v>0</v>
      </c>
      <c r="G398" s="38">
        <f t="shared" ref="G398:G405" si="40">C398+E398-F98</f>
        <v>3.25</v>
      </c>
      <c r="H398" s="38">
        <v>3.25</v>
      </c>
      <c r="I398" s="3">
        <v>0</v>
      </c>
      <c r="J398" s="3">
        <v>0</v>
      </c>
      <c r="K398" s="38">
        <f t="shared" si="38"/>
        <v>3.25</v>
      </c>
      <c r="L398" s="3">
        <v>0</v>
      </c>
      <c r="M398" s="3">
        <v>0</v>
      </c>
      <c r="N398" s="3">
        <f t="shared" si="39"/>
        <v>0</v>
      </c>
      <c r="O398" s="38">
        <v>0</v>
      </c>
      <c r="P398" s="8" t="s">
        <v>286</v>
      </c>
      <c r="Q398" s="8"/>
      <c r="R398" s="3">
        <v>1</v>
      </c>
      <c r="S398" s="6"/>
      <c r="T398" s="6"/>
    </row>
    <row r="399" spans="1:20" x14ac:dyDescent="0.3">
      <c r="A399" s="8">
        <v>6</v>
      </c>
      <c r="B399" s="67" t="s">
        <v>193</v>
      </c>
      <c r="C399" s="3">
        <v>0</v>
      </c>
      <c r="D399" s="3">
        <v>0</v>
      </c>
      <c r="E399" s="3">
        <v>0</v>
      </c>
      <c r="F399" s="3">
        <v>0</v>
      </c>
      <c r="G399" s="3">
        <v>0</v>
      </c>
      <c r="H399" s="3">
        <v>0</v>
      </c>
      <c r="I399" s="3">
        <v>0</v>
      </c>
      <c r="J399" s="3">
        <v>0</v>
      </c>
      <c r="K399" s="3">
        <f t="shared" si="38"/>
        <v>0</v>
      </c>
      <c r="L399" s="3">
        <v>0</v>
      </c>
      <c r="M399" s="3">
        <v>0</v>
      </c>
      <c r="N399" s="3">
        <f t="shared" si="39"/>
        <v>0</v>
      </c>
      <c r="O399" s="38">
        <v>0</v>
      </c>
      <c r="P399" s="8" t="s">
        <v>286</v>
      </c>
      <c r="Q399" s="8"/>
      <c r="R399" s="3">
        <v>0</v>
      </c>
      <c r="S399" s="6"/>
      <c r="T399" s="6"/>
    </row>
    <row r="400" spans="1:20" x14ac:dyDescent="0.3">
      <c r="A400" s="8">
        <v>7</v>
      </c>
      <c r="B400" s="67" t="s">
        <v>194</v>
      </c>
      <c r="C400" s="3">
        <v>1</v>
      </c>
      <c r="D400" s="3">
        <v>0</v>
      </c>
      <c r="E400" s="3">
        <v>0</v>
      </c>
      <c r="F400" s="3">
        <v>0</v>
      </c>
      <c r="G400" s="3">
        <f>C400+E400-F400</f>
        <v>1</v>
      </c>
      <c r="H400" s="3">
        <v>1</v>
      </c>
      <c r="I400" s="3">
        <v>0</v>
      </c>
      <c r="J400" s="3">
        <v>0</v>
      </c>
      <c r="K400" s="38">
        <f t="shared" si="38"/>
        <v>1</v>
      </c>
      <c r="L400" s="3">
        <v>0</v>
      </c>
      <c r="M400" s="3">
        <v>0</v>
      </c>
      <c r="N400" s="3">
        <f t="shared" si="39"/>
        <v>0</v>
      </c>
      <c r="O400" s="38">
        <v>0</v>
      </c>
      <c r="P400" s="8" t="s">
        <v>286</v>
      </c>
      <c r="Q400" s="8"/>
      <c r="R400" s="3">
        <v>2</v>
      </c>
      <c r="S400" s="6"/>
      <c r="T400" s="6"/>
    </row>
    <row r="401" spans="1:20" x14ac:dyDescent="0.3">
      <c r="A401" s="8">
        <v>8</v>
      </c>
      <c r="B401" s="67" t="s">
        <v>195</v>
      </c>
      <c r="C401" s="3">
        <v>0</v>
      </c>
      <c r="D401" s="3">
        <v>0</v>
      </c>
      <c r="E401" s="3">
        <v>0</v>
      </c>
      <c r="F401" s="3">
        <v>0</v>
      </c>
      <c r="G401" s="3">
        <f t="shared" si="40"/>
        <v>0</v>
      </c>
      <c r="H401" s="3">
        <v>0</v>
      </c>
      <c r="I401" s="3">
        <v>0</v>
      </c>
      <c r="J401" s="3">
        <v>0</v>
      </c>
      <c r="K401" s="3">
        <f t="shared" si="38"/>
        <v>0</v>
      </c>
      <c r="L401" s="3">
        <v>0</v>
      </c>
      <c r="M401" s="3">
        <v>0</v>
      </c>
      <c r="N401" s="3">
        <f t="shared" si="39"/>
        <v>0</v>
      </c>
      <c r="O401" s="38">
        <v>0</v>
      </c>
      <c r="P401" s="8" t="s">
        <v>286</v>
      </c>
      <c r="Q401" s="8"/>
      <c r="R401" s="3">
        <v>0</v>
      </c>
      <c r="S401" s="6"/>
      <c r="T401" s="6"/>
    </row>
    <row r="402" spans="1:20" x14ac:dyDescent="0.3">
      <c r="A402" s="8">
        <v>9</v>
      </c>
      <c r="B402" s="67" t="s">
        <v>196</v>
      </c>
      <c r="C402" s="3">
        <v>0</v>
      </c>
      <c r="D402" s="3">
        <v>0</v>
      </c>
      <c r="E402" s="3">
        <v>0</v>
      </c>
      <c r="F402" s="3">
        <v>0</v>
      </c>
      <c r="G402" s="3">
        <v>0</v>
      </c>
      <c r="H402" s="3">
        <v>0</v>
      </c>
      <c r="I402" s="3">
        <v>0</v>
      </c>
      <c r="J402" s="3">
        <v>0</v>
      </c>
      <c r="K402" s="3">
        <f t="shared" si="38"/>
        <v>0</v>
      </c>
      <c r="L402" s="3">
        <v>0</v>
      </c>
      <c r="M402" s="3">
        <v>0</v>
      </c>
      <c r="N402" s="3">
        <f t="shared" si="39"/>
        <v>0</v>
      </c>
      <c r="O402" s="38">
        <v>0</v>
      </c>
      <c r="P402" s="8" t="s">
        <v>286</v>
      </c>
      <c r="Q402" s="8"/>
      <c r="R402" s="3">
        <v>0</v>
      </c>
      <c r="S402" s="6"/>
      <c r="T402" s="6"/>
    </row>
    <row r="403" spans="1:20" x14ac:dyDescent="0.3">
      <c r="A403" s="8">
        <v>10</v>
      </c>
      <c r="B403" s="67" t="s">
        <v>197</v>
      </c>
      <c r="C403" s="3">
        <v>0</v>
      </c>
      <c r="D403" s="3">
        <v>0</v>
      </c>
      <c r="E403" s="3">
        <v>0</v>
      </c>
      <c r="F403" s="3">
        <v>0</v>
      </c>
      <c r="G403" s="3">
        <f t="shared" si="40"/>
        <v>0</v>
      </c>
      <c r="H403" s="3">
        <v>0</v>
      </c>
      <c r="I403" s="3">
        <v>0</v>
      </c>
      <c r="J403" s="3">
        <v>0</v>
      </c>
      <c r="K403" s="3">
        <f t="shared" si="38"/>
        <v>0</v>
      </c>
      <c r="L403" s="3">
        <v>0</v>
      </c>
      <c r="M403" s="3">
        <v>0</v>
      </c>
      <c r="N403" s="3">
        <f t="shared" si="39"/>
        <v>0</v>
      </c>
      <c r="O403" s="38">
        <v>0</v>
      </c>
      <c r="P403" s="8" t="s">
        <v>286</v>
      </c>
      <c r="Q403" s="8"/>
      <c r="R403" s="3">
        <v>0</v>
      </c>
      <c r="S403" s="6"/>
      <c r="T403" s="6"/>
    </row>
    <row r="404" spans="1:20" x14ac:dyDescent="0.3">
      <c r="A404" s="8">
        <v>11</v>
      </c>
      <c r="B404" s="67" t="s">
        <v>198</v>
      </c>
      <c r="C404" s="3">
        <v>3</v>
      </c>
      <c r="D404" s="3">
        <v>0</v>
      </c>
      <c r="E404" s="3">
        <v>0</v>
      </c>
      <c r="F404" s="3">
        <v>0</v>
      </c>
      <c r="G404" s="3">
        <f t="shared" si="40"/>
        <v>3</v>
      </c>
      <c r="H404" s="3">
        <v>2</v>
      </c>
      <c r="I404" s="3">
        <v>1</v>
      </c>
      <c r="J404" s="3">
        <v>0</v>
      </c>
      <c r="K404" s="38">
        <f t="shared" si="38"/>
        <v>3</v>
      </c>
      <c r="L404" s="3">
        <v>760</v>
      </c>
      <c r="M404" s="3">
        <v>760</v>
      </c>
      <c r="N404" s="3">
        <f t="shared" si="39"/>
        <v>500</v>
      </c>
      <c r="O404" s="38">
        <v>500</v>
      </c>
      <c r="P404" s="8" t="s">
        <v>286</v>
      </c>
      <c r="Q404" s="8">
        <v>100000</v>
      </c>
      <c r="R404" s="3">
        <v>2</v>
      </c>
      <c r="S404" s="6"/>
      <c r="T404" s="6"/>
    </row>
    <row r="405" spans="1:20" x14ac:dyDescent="0.3">
      <c r="A405" s="8">
        <v>12</v>
      </c>
      <c r="B405" s="67" t="s">
        <v>199</v>
      </c>
      <c r="C405" s="3">
        <v>1</v>
      </c>
      <c r="D405" s="3">
        <v>0</v>
      </c>
      <c r="E405" s="3">
        <v>0</v>
      </c>
      <c r="F405" s="3">
        <v>0</v>
      </c>
      <c r="G405" s="3">
        <f t="shared" si="40"/>
        <v>1</v>
      </c>
      <c r="H405" s="3">
        <v>1</v>
      </c>
      <c r="I405" s="3">
        <v>0</v>
      </c>
      <c r="J405" s="3">
        <v>0</v>
      </c>
      <c r="K405" s="3">
        <f t="shared" si="38"/>
        <v>1</v>
      </c>
      <c r="L405" s="3">
        <v>0</v>
      </c>
      <c r="M405" s="3">
        <v>0</v>
      </c>
      <c r="N405" s="3">
        <v>0</v>
      </c>
      <c r="O405" s="38">
        <v>0</v>
      </c>
      <c r="P405" s="8" t="s">
        <v>286</v>
      </c>
      <c r="Q405" s="8"/>
      <c r="R405" s="3">
        <v>1</v>
      </c>
      <c r="S405" s="6"/>
      <c r="T405" s="6"/>
    </row>
    <row r="406" spans="1:20" x14ac:dyDescent="0.3">
      <c r="A406" s="8"/>
      <c r="B406" s="67"/>
      <c r="C406" s="47"/>
      <c r="D406" s="7"/>
      <c r="E406" s="47"/>
      <c r="F406" s="7"/>
      <c r="G406" s="45"/>
      <c r="H406" s="47"/>
      <c r="I406" s="45"/>
      <c r="J406" s="45"/>
      <c r="K406" s="3">
        <f t="shared" si="38"/>
        <v>0</v>
      </c>
      <c r="L406" s="58"/>
      <c r="M406" s="58"/>
      <c r="N406" s="7"/>
      <c r="O406" s="58"/>
      <c r="P406" s="8"/>
      <c r="Q406" s="8"/>
      <c r="R406" s="58"/>
      <c r="S406" s="6"/>
      <c r="T406" s="6"/>
    </row>
    <row r="407" spans="1:20" x14ac:dyDescent="0.3">
      <c r="A407" s="8"/>
      <c r="B407" s="67"/>
      <c r="C407" s="6"/>
      <c r="D407" s="6"/>
      <c r="E407" s="6"/>
      <c r="F407" s="6"/>
      <c r="G407" s="6"/>
      <c r="H407" s="96"/>
      <c r="I407" s="96"/>
      <c r="J407" s="116"/>
      <c r="K407" s="3">
        <f t="shared" si="38"/>
        <v>0</v>
      </c>
      <c r="L407" s="58"/>
      <c r="M407" s="58"/>
      <c r="N407" s="7"/>
      <c r="O407" s="58"/>
      <c r="P407" s="8"/>
      <c r="Q407" s="8"/>
      <c r="R407" s="58"/>
      <c r="S407" s="6"/>
      <c r="T407" s="6"/>
    </row>
    <row r="408" spans="1:20" x14ac:dyDescent="0.3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3">
        <f t="shared" si="38"/>
        <v>0</v>
      </c>
      <c r="L408" s="6"/>
      <c r="M408" s="6"/>
      <c r="N408" s="6"/>
      <c r="O408" s="6"/>
      <c r="P408" s="8"/>
      <c r="Q408" s="8"/>
      <c r="R408" s="6"/>
      <c r="S408" s="6"/>
      <c r="T408" s="6"/>
    </row>
    <row r="409" spans="1:20" x14ac:dyDescent="0.3">
      <c r="A409" s="6"/>
      <c r="B409" s="41" t="s">
        <v>3</v>
      </c>
      <c r="C409" s="47">
        <f t="shared" ref="C409:J409" si="41">SUM(C394:C408)</f>
        <v>42.25</v>
      </c>
      <c r="D409" s="7">
        <f t="shared" si="41"/>
        <v>0</v>
      </c>
      <c r="E409" s="7">
        <f t="shared" si="41"/>
        <v>0</v>
      </c>
      <c r="F409" s="7">
        <f t="shared" si="41"/>
        <v>0</v>
      </c>
      <c r="G409" s="47">
        <f>SUM(G394:G408)</f>
        <v>42.25</v>
      </c>
      <c r="H409" s="47">
        <f>SUM(H395:H408)</f>
        <v>28.25</v>
      </c>
      <c r="I409" s="7">
        <f>SUM(I395:I408)</f>
        <v>14</v>
      </c>
      <c r="J409" s="7">
        <f t="shared" si="41"/>
        <v>0</v>
      </c>
      <c r="K409" s="47">
        <f>SUM(K394:K408)</f>
        <v>42.25</v>
      </c>
      <c r="L409" s="7">
        <f>SUM(L394:L408)</f>
        <v>10640</v>
      </c>
      <c r="M409" s="47">
        <f>SUM(M394:M408)/4</f>
        <v>760</v>
      </c>
      <c r="N409" s="7">
        <f>SUM(N394:N408)</f>
        <v>7250</v>
      </c>
      <c r="O409" s="47">
        <f>SUM(O394:O405)/4</f>
        <v>525</v>
      </c>
      <c r="P409" s="8" t="s">
        <v>286</v>
      </c>
      <c r="Q409" s="8">
        <v>100000</v>
      </c>
      <c r="R409" s="7">
        <f>SUM(R394:R408)</f>
        <v>14</v>
      </c>
      <c r="S409" s="47"/>
      <c r="T409" s="6"/>
    </row>
    <row r="410" spans="1:20" x14ac:dyDescent="0.3">
      <c r="J410" s="18"/>
    </row>
    <row r="411" spans="1:20" x14ac:dyDescent="0.3">
      <c r="A411" s="16" t="s">
        <v>46</v>
      </c>
      <c r="O411" s="419" t="str">
        <f>O368</f>
        <v>Bermani Ulu, 31 Desember 2023</v>
      </c>
      <c r="P411" s="419"/>
      <c r="Q411" s="419"/>
      <c r="R411" s="419"/>
      <c r="S411" s="419"/>
      <c r="T411" s="419"/>
    </row>
    <row r="412" spans="1:20" x14ac:dyDescent="0.3">
      <c r="O412" s="419" t="s">
        <v>2</v>
      </c>
      <c r="P412" s="419"/>
      <c r="Q412" s="419"/>
      <c r="R412" s="419"/>
      <c r="S412" s="419"/>
      <c r="T412" s="419"/>
    </row>
    <row r="415" spans="1:20" x14ac:dyDescent="0.3">
      <c r="O415" s="428" t="str">
        <f>O372</f>
        <v>DODIT AGUSTIAWAN, SP</v>
      </c>
      <c r="P415" s="428"/>
      <c r="Q415" s="428"/>
      <c r="R415" s="428"/>
      <c r="S415" s="428"/>
      <c r="T415" s="428"/>
    </row>
    <row r="416" spans="1:20" x14ac:dyDescent="0.3">
      <c r="O416" s="419" t="str">
        <f>O373</f>
        <v>NIP. 19730816 200704 1 001</v>
      </c>
      <c r="P416" s="419"/>
      <c r="Q416" s="419"/>
      <c r="R416" s="419"/>
      <c r="S416" s="419"/>
      <c r="T416" s="419"/>
    </row>
    <row r="418" spans="1:20" x14ac:dyDescent="0.3">
      <c r="A418" s="16" t="s">
        <v>96</v>
      </c>
    </row>
    <row r="419" spans="1:20" x14ac:dyDescent="0.3">
      <c r="L419" s="17"/>
    </row>
    <row r="420" spans="1:20" x14ac:dyDescent="0.3">
      <c r="A420" s="441" t="s">
        <v>93</v>
      </c>
      <c r="B420" s="460"/>
      <c r="C420" s="460"/>
      <c r="D420" s="460"/>
      <c r="E420" s="460"/>
      <c r="F420" s="460"/>
      <c r="G420" s="460"/>
      <c r="H420" s="460"/>
      <c r="I420" s="460"/>
      <c r="J420" s="460"/>
      <c r="K420" s="460"/>
      <c r="L420" s="460"/>
      <c r="M420" s="460"/>
      <c r="N420" s="460"/>
      <c r="O420" s="460"/>
      <c r="P420" s="460"/>
      <c r="Q420" s="460"/>
      <c r="R420" s="460"/>
      <c r="S420" s="460"/>
      <c r="T420" s="447"/>
    </row>
    <row r="421" spans="1:20" x14ac:dyDescent="0.3">
      <c r="A421" s="444" t="s">
        <v>4</v>
      </c>
      <c r="B421" s="461"/>
      <c r="C421" s="461"/>
      <c r="D421" s="461"/>
      <c r="E421" s="461"/>
      <c r="F421" s="461"/>
      <c r="G421" s="461"/>
      <c r="H421" s="461"/>
      <c r="I421" s="461"/>
      <c r="J421" s="461"/>
      <c r="K421" s="461"/>
      <c r="L421" s="461"/>
      <c r="M421" s="461"/>
      <c r="N421" s="461"/>
      <c r="O421" s="461"/>
      <c r="P421" s="461"/>
      <c r="Q421" s="461"/>
      <c r="R421" s="461"/>
      <c r="S421" s="461"/>
      <c r="T421" s="445"/>
    </row>
    <row r="422" spans="1:20" x14ac:dyDescent="0.3">
      <c r="N422" s="18"/>
    </row>
    <row r="423" spans="1:20" x14ac:dyDescent="0.3">
      <c r="A423" s="19" t="s">
        <v>5</v>
      </c>
      <c r="B423" s="19"/>
      <c r="C423" s="19" t="s">
        <v>40</v>
      </c>
      <c r="D423" s="19"/>
      <c r="L423" s="20"/>
      <c r="N423" s="20"/>
      <c r="Q423" s="70" t="s">
        <v>42</v>
      </c>
      <c r="S423" s="16" t="str">
        <f>S340</f>
        <v>: 2023</v>
      </c>
    </row>
    <row r="424" spans="1:20" x14ac:dyDescent="0.3">
      <c r="A424" s="16" t="s">
        <v>9</v>
      </c>
      <c r="C424" s="16" t="str">
        <f>C382</f>
        <v>: BERMANI ULU</v>
      </c>
      <c r="Q424" s="70" t="s">
        <v>43</v>
      </c>
      <c r="S424" s="16" t="s">
        <v>45</v>
      </c>
    </row>
    <row r="425" spans="1:20" x14ac:dyDescent="0.3">
      <c r="A425" s="16" t="s">
        <v>6</v>
      </c>
      <c r="C425" s="16" t="s">
        <v>99</v>
      </c>
      <c r="Q425" s="70" t="s">
        <v>44</v>
      </c>
      <c r="S425" s="16" t="str">
        <f>S383</f>
        <v>: IV ( Empat )</v>
      </c>
    </row>
    <row r="426" spans="1:20" x14ac:dyDescent="0.3">
      <c r="A426" s="16" t="s">
        <v>7</v>
      </c>
      <c r="C426" s="16" t="s">
        <v>41</v>
      </c>
    </row>
    <row r="428" spans="1:20" x14ac:dyDescent="0.3">
      <c r="A428" s="424" t="s">
        <v>8</v>
      </c>
      <c r="B428" s="424" t="s">
        <v>91</v>
      </c>
      <c r="C428" s="22" t="s">
        <v>10</v>
      </c>
      <c r="D428" s="433" t="s">
        <v>15</v>
      </c>
      <c r="E428" s="422"/>
      <c r="F428" s="422"/>
      <c r="G428" s="422"/>
      <c r="H428" s="422"/>
      <c r="I428" s="422"/>
      <c r="J428" s="422"/>
      <c r="K428" s="423"/>
      <c r="L428" s="431" t="s">
        <v>28</v>
      </c>
      <c r="M428" s="432"/>
      <c r="N428" s="431" t="s">
        <v>28</v>
      </c>
      <c r="O428" s="432"/>
      <c r="P428" s="22"/>
      <c r="Q428" s="381"/>
      <c r="R428" s="421" t="s">
        <v>35</v>
      </c>
      <c r="S428" s="427"/>
      <c r="T428" s="424" t="s">
        <v>39</v>
      </c>
    </row>
    <row r="429" spans="1:20" x14ac:dyDescent="0.3">
      <c r="A429" s="425"/>
      <c r="B429" s="425"/>
      <c r="C429" s="24" t="s">
        <v>11</v>
      </c>
      <c r="D429" s="421" t="s">
        <v>16</v>
      </c>
      <c r="E429" s="422"/>
      <c r="F429" s="422"/>
      <c r="G429" s="423"/>
      <c r="H429" s="433" t="s">
        <v>23</v>
      </c>
      <c r="I429" s="422"/>
      <c r="J429" s="422"/>
      <c r="K429" s="423"/>
      <c r="L429" s="434" t="s">
        <v>29</v>
      </c>
      <c r="M429" s="435"/>
      <c r="N429" s="434" t="s">
        <v>29</v>
      </c>
      <c r="O429" s="435"/>
      <c r="P429" s="24"/>
      <c r="Q429" s="26" t="s">
        <v>416</v>
      </c>
      <c r="R429" s="429" t="s">
        <v>36</v>
      </c>
      <c r="S429" s="430"/>
      <c r="T429" s="425"/>
    </row>
    <row r="430" spans="1:20" x14ac:dyDescent="0.3">
      <c r="A430" s="425"/>
      <c r="B430" s="425"/>
      <c r="C430" s="26" t="s">
        <v>12</v>
      </c>
      <c r="D430" s="23"/>
      <c r="E430" s="27"/>
      <c r="F430" s="23"/>
      <c r="G430" s="23"/>
      <c r="H430" s="23"/>
      <c r="I430" s="23"/>
      <c r="J430" s="23"/>
      <c r="K430" s="23"/>
      <c r="L430" s="421" t="s">
        <v>30</v>
      </c>
      <c r="M430" s="427"/>
      <c r="N430" s="421" t="s">
        <v>30</v>
      </c>
      <c r="O430" s="427"/>
      <c r="P430" s="24" t="s">
        <v>34</v>
      </c>
      <c r="Q430" s="24" t="s">
        <v>417</v>
      </c>
      <c r="R430" s="22"/>
      <c r="S430" s="22"/>
      <c r="T430" s="425"/>
    </row>
    <row r="431" spans="1:20" x14ac:dyDescent="0.3">
      <c r="A431" s="425"/>
      <c r="B431" s="425"/>
      <c r="C431" s="26" t="s">
        <v>13</v>
      </c>
      <c r="D431" s="24" t="s">
        <v>17</v>
      </c>
      <c r="E431" s="28" t="s">
        <v>17</v>
      </c>
      <c r="F431" s="24" t="s">
        <v>20</v>
      </c>
      <c r="G431" s="24" t="s">
        <v>22</v>
      </c>
      <c r="H431" s="24" t="s">
        <v>24</v>
      </c>
      <c r="I431" s="24" t="s">
        <v>25</v>
      </c>
      <c r="J431" s="24" t="s">
        <v>26</v>
      </c>
      <c r="K431" s="24" t="s">
        <v>22</v>
      </c>
      <c r="L431" s="429" t="s">
        <v>14</v>
      </c>
      <c r="M431" s="430"/>
      <c r="N431" s="429" t="s">
        <v>33</v>
      </c>
      <c r="O431" s="430"/>
      <c r="P431" s="24" t="s">
        <v>28</v>
      </c>
      <c r="Q431" s="24" t="s">
        <v>418</v>
      </c>
      <c r="R431" s="24" t="s">
        <v>37</v>
      </c>
      <c r="S431" s="24" t="s">
        <v>38</v>
      </c>
      <c r="T431" s="425"/>
    </row>
    <row r="432" spans="1:20" x14ac:dyDescent="0.3">
      <c r="A432" s="425"/>
      <c r="B432" s="425"/>
      <c r="C432" s="26" t="s">
        <v>14</v>
      </c>
      <c r="D432" s="24" t="s">
        <v>18</v>
      </c>
      <c r="E432" s="28" t="s">
        <v>19</v>
      </c>
      <c r="F432" s="24" t="s">
        <v>21</v>
      </c>
      <c r="G432" s="24"/>
      <c r="H432" s="24"/>
      <c r="I432" s="24"/>
      <c r="J432" s="24" t="s">
        <v>27</v>
      </c>
      <c r="K432" s="24"/>
      <c r="L432" s="22" t="s">
        <v>22</v>
      </c>
      <c r="M432" s="22" t="s">
        <v>31</v>
      </c>
      <c r="N432" s="22" t="s">
        <v>22</v>
      </c>
      <c r="O432" s="22" t="s">
        <v>31</v>
      </c>
      <c r="P432" s="24"/>
      <c r="Q432" s="24"/>
      <c r="R432" s="25"/>
      <c r="S432" s="25"/>
      <c r="T432" s="425"/>
    </row>
    <row r="433" spans="1:20" x14ac:dyDescent="0.3">
      <c r="A433" s="426"/>
      <c r="B433" s="426"/>
      <c r="C433" s="29"/>
      <c r="D433" s="30"/>
      <c r="E433" s="31"/>
      <c r="F433" s="30"/>
      <c r="G433" s="30"/>
      <c r="H433" s="30"/>
      <c r="I433" s="30"/>
      <c r="J433" s="30"/>
      <c r="K433" s="30"/>
      <c r="L433" s="32" t="s">
        <v>29</v>
      </c>
      <c r="M433" s="33" t="s">
        <v>32</v>
      </c>
      <c r="N433" s="32" t="s">
        <v>29</v>
      </c>
      <c r="O433" s="33" t="s">
        <v>32</v>
      </c>
      <c r="P433" s="33"/>
      <c r="Q433" s="33"/>
      <c r="R433" s="30"/>
      <c r="S433" s="30"/>
      <c r="T433" s="426"/>
    </row>
    <row r="434" spans="1:20" x14ac:dyDescent="0.3">
      <c r="A434" s="8">
        <v>1</v>
      </c>
      <c r="B434" s="8">
        <v>2</v>
      </c>
      <c r="C434" s="8">
        <v>3</v>
      </c>
      <c r="D434" s="8">
        <v>4</v>
      </c>
      <c r="E434" s="8">
        <v>5</v>
      </c>
      <c r="F434" s="8">
        <v>6</v>
      </c>
      <c r="G434" s="8" t="s">
        <v>0</v>
      </c>
      <c r="H434" s="8">
        <v>8</v>
      </c>
      <c r="I434" s="8">
        <v>9</v>
      </c>
      <c r="J434" s="8">
        <v>10</v>
      </c>
      <c r="K434" s="8" t="s">
        <v>1</v>
      </c>
      <c r="L434" s="8">
        <v>12</v>
      </c>
      <c r="M434" s="8">
        <v>13</v>
      </c>
      <c r="N434" s="8">
        <v>14</v>
      </c>
      <c r="O434" s="8">
        <v>15</v>
      </c>
      <c r="P434" s="8">
        <v>16</v>
      </c>
      <c r="Q434" s="8"/>
      <c r="R434" s="8">
        <v>17</v>
      </c>
      <c r="S434" s="8">
        <v>18</v>
      </c>
      <c r="T434" s="8">
        <v>19</v>
      </c>
    </row>
    <row r="435" spans="1:20" x14ac:dyDescent="0.3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7"/>
      <c r="P435" s="8"/>
      <c r="Q435" s="8"/>
      <c r="R435" s="6"/>
      <c r="S435" s="6"/>
      <c r="T435" s="6"/>
    </row>
    <row r="436" spans="1:20" x14ac:dyDescent="0.3">
      <c r="A436" s="8">
        <v>1</v>
      </c>
      <c r="B436" s="67" t="s">
        <v>188</v>
      </c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8" t="s">
        <v>63</v>
      </c>
      <c r="Q436" s="8"/>
      <c r="R436" s="58"/>
      <c r="S436" s="6"/>
      <c r="T436" s="6"/>
    </row>
    <row r="437" spans="1:20" x14ac:dyDescent="0.3">
      <c r="A437" s="8">
        <v>2</v>
      </c>
      <c r="B437" s="67" t="s">
        <v>311</v>
      </c>
      <c r="C437" s="3"/>
      <c r="D437" s="3"/>
      <c r="E437" s="3"/>
      <c r="F437" s="3"/>
      <c r="G437" s="3"/>
      <c r="H437" s="3"/>
      <c r="I437" s="3"/>
      <c r="J437" s="3"/>
      <c r="K437" s="38"/>
      <c r="L437" s="3"/>
      <c r="M437" s="3"/>
      <c r="N437" s="3"/>
      <c r="O437" s="38"/>
      <c r="P437" s="8" t="s">
        <v>63</v>
      </c>
      <c r="Q437" s="8"/>
      <c r="R437" s="58"/>
      <c r="S437" s="6"/>
      <c r="T437" s="6"/>
    </row>
    <row r="438" spans="1:20" x14ac:dyDescent="0.3">
      <c r="A438" s="8">
        <v>3</v>
      </c>
      <c r="B438" s="67" t="s">
        <v>190</v>
      </c>
      <c r="C438" s="3"/>
      <c r="D438" s="3"/>
      <c r="E438" s="3"/>
      <c r="F438" s="3"/>
      <c r="G438" s="3"/>
      <c r="H438" s="3"/>
      <c r="I438" s="3"/>
      <c r="J438" s="3"/>
      <c r="K438" s="38"/>
      <c r="L438" s="3"/>
      <c r="M438" s="3"/>
      <c r="N438" s="3"/>
      <c r="O438" s="38"/>
      <c r="P438" s="8" t="s">
        <v>63</v>
      </c>
      <c r="Q438" s="8"/>
      <c r="R438" s="58"/>
      <c r="S438" s="6"/>
      <c r="T438" s="6"/>
    </row>
    <row r="439" spans="1:20" x14ac:dyDescent="0.3">
      <c r="A439" s="8">
        <v>4</v>
      </c>
      <c r="B439" s="67" t="s">
        <v>300</v>
      </c>
      <c r="C439" s="3"/>
      <c r="D439" s="3"/>
      <c r="E439" s="3"/>
      <c r="F439" s="3"/>
      <c r="G439" s="3"/>
      <c r="H439" s="3"/>
      <c r="I439" s="3"/>
      <c r="J439" s="3"/>
      <c r="K439" s="38"/>
      <c r="L439" s="3"/>
      <c r="M439" s="3"/>
      <c r="N439" s="3"/>
      <c r="O439" s="38"/>
      <c r="P439" s="8" t="s">
        <v>63</v>
      </c>
      <c r="Q439" s="8"/>
      <c r="R439" s="3"/>
      <c r="S439" s="6"/>
      <c r="T439" s="6"/>
    </row>
    <row r="440" spans="1:20" x14ac:dyDescent="0.3">
      <c r="A440" s="8">
        <v>5</v>
      </c>
      <c r="B440" s="67" t="s">
        <v>192</v>
      </c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8"/>
      <c r="P440" s="8" t="s">
        <v>63</v>
      </c>
      <c r="Q440" s="8"/>
      <c r="R440" s="3"/>
      <c r="S440" s="6"/>
      <c r="T440" s="6"/>
    </row>
    <row r="441" spans="1:20" x14ac:dyDescent="0.3">
      <c r="A441" s="8">
        <v>6</v>
      </c>
      <c r="B441" s="67" t="s">
        <v>193</v>
      </c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8"/>
      <c r="P441" s="8" t="s">
        <v>63</v>
      </c>
      <c r="Q441" s="8"/>
      <c r="R441" s="3"/>
      <c r="S441" s="6"/>
      <c r="T441" s="6"/>
    </row>
    <row r="442" spans="1:20" x14ac:dyDescent="0.3">
      <c r="A442" s="8">
        <v>7</v>
      </c>
      <c r="B442" s="67" t="s">
        <v>194</v>
      </c>
      <c r="C442" s="3"/>
      <c r="D442" s="3"/>
      <c r="E442" s="3"/>
      <c r="F442" s="3"/>
      <c r="G442" s="3"/>
      <c r="H442" s="3"/>
      <c r="I442" s="3"/>
      <c r="J442" s="3"/>
      <c r="K442" s="38"/>
      <c r="L442" s="3"/>
      <c r="M442" s="3"/>
      <c r="N442" s="3"/>
      <c r="O442" s="38"/>
      <c r="P442" s="8" t="s">
        <v>63</v>
      </c>
      <c r="Q442" s="8"/>
      <c r="R442" s="3"/>
      <c r="S442" s="6"/>
      <c r="T442" s="6"/>
    </row>
    <row r="443" spans="1:20" x14ac:dyDescent="0.3">
      <c r="A443" s="8">
        <v>8</v>
      </c>
      <c r="B443" s="67" t="s">
        <v>195</v>
      </c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8"/>
      <c r="P443" s="8" t="s">
        <v>63</v>
      </c>
      <c r="Q443" s="8"/>
      <c r="R443" s="3"/>
      <c r="S443" s="6"/>
      <c r="T443" s="6"/>
    </row>
    <row r="444" spans="1:20" x14ac:dyDescent="0.3">
      <c r="A444" s="8">
        <v>9</v>
      </c>
      <c r="B444" s="67" t="s">
        <v>196</v>
      </c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8"/>
      <c r="P444" s="8" t="s">
        <v>63</v>
      </c>
      <c r="Q444" s="8"/>
      <c r="R444" s="3"/>
      <c r="S444" s="6"/>
      <c r="T444" s="6"/>
    </row>
    <row r="445" spans="1:20" x14ac:dyDescent="0.3">
      <c r="A445" s="8">
        <v>10</v>
      </c>
      <c r="B445" s="67" t="s">
        <v>197</v>
      </c>
      <c r="C445" s="3">
        <v>5</v>
      </c>
      <c r="D445" s="3">
        <v>0</v>
      </c>
      <c r="E445" s="3">
        <v>0</v>
      </c>
      <c r="F445" s="3">
        <v>0</v>
      </c>
      <c r="G445" s="3">
        <f>C445+E445-F445</f>
        <v>5</v>
      </c>
      <c r="H445" s="3">
        <v>5</v>
      </c>
      <c r="I445" s="3">
        <v>0</v>
      </c>
      <c r="J445" s="3">
        <v>0</v>
      </c>
      <c r="K445" s="3">
        <f>H445+I445+J445</f>
        <v>5</v>
      </c>
      <c r="L445" s="3"/>
      <c r="M445" s="3"/>
      <c r="N445" s="3"/>
      <c r="O445" s="38"/>
      <c r="P445" s="8" t="s">
        <v>63</v>
      </c>
      <c r="Q445" s="8"/>
      <c r="R445" s="3">
        <v>1</v>
      </c>
      <c r="S445" s="6"/>
      <c r="T445" s="6"/>
    </row>
    <row r="446" spans="1:20" x14ac:dyDescent="0.3">
      <c r="A446" s="8">
        <v>11</v>
      </c>
      <c r="B446" s="67" t="s">
        <v>198</v>
      </c>
      <c r="C446" s="3"/>
      <c r="D446" s="3"/>
      <c r="E446" s="3"/>
      <c r="F446" s="3"/>
      <c r="G446" s="3"/>
      <c r="H446" s="3"/>
      <c r="I446" s="3"/>
      <c r="J446" s="3"/>
      <c r="K446" s="38"/>
      <c r="L446" s="3"/>
      <c r="M446" s="3"/>
      <c r="N446" s="3"/>
      <c r="O446" s="38"/>
      <c r="P446" s="8" t="s">
        <v>63</v>
      </c>
      <c r="Q446" s="8"/>
      <c r="R446" s="3"/>
      <c r="S446" s="6"/>
      <c r="T446" s="6"/>
    </row>
    <row r="447" spans="1:20" x14ac:dyDescent="0.3">
      <c r="A447" s="8">
        <v>12</v>
      </c>
      <c r="B447" s="67" t="s">
        <v>199</v>
      </c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8"/>
      <c r="P447" s="8" t="s">
        <v>63</v>
      </c>
      <c r="Q447" s="8"/>
      <c r="R447" s="3"/>
      <c r="S447" s="6"/>
      <c r="T447" s="6"/>
    </row>
    <row r="448" spans="1:20" x14ac:dyDescent="0.3">
      <c r="A448" s="8"/>
      <c r="B448" s="67"/>
      <c r="C448" s="47"/>
      <c r="D448" s="7"/>
      <c r="E448" s="47"/>
      <c r="F448" s="7"/>
      <c r="G448" s="45"/>
      <c r="H448" s="47"/>
      <c r="I448" s="45"/>
      <c r="J448" s="45"/>
      <c r="K448" s="3"/>
      <c r="L448" s="58"/>
      <c r="M448" s="58"/>
      <c r="N448" s="7"/>
      <c r="O448" s="58"/>
      <c r="P448" s="8"/>
      <c r="Q448" s="8"/>
      <c r="R448" s="58"/>
      <c r="S448" s="6"/>
      <c r="T448" s="6"/>
    </row>
    <row r="449" spans="1:20" x14ac:dyDescent="0.3">
      <c r="A449" s="8"/>
      <c r="B449" s="67"/>
      <c r="C449" s="6"/>
      <c r="D449" s="6"/>
      <c r="E449" s="6"/>
      <c r="F449" s="6"/>
      <c r="G449" s="6"/>
      <c r="H449" s="96"/>
      <c r="I449" s="96"/>
      <c r="J449" s="116"/>
      <c r="K449" s="3">
        <f>H449+I449+J449</f>
        <v>0</v>
      </c>
      <c r="L449" s="58"/>
      <c r="M449" s="58"/>
      <c r="N449" s="7"/>
      <c r="O449" s="58"/>
      <c r="P449" s="8"/>
      <c r="Q449" s="8"/>
      <c r="R449" s="58"/>
      <c r="S449" s="6"/>
      <c r="T449" s="6"/>
    </row>
    <row r="450" spans="1:20" x14ac:dyDescent="0.3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3">
        <f>H450+I450+J450</f>
        <v>0</v>
      </c>
      <c r="L450" s="6"/>
      <c r="M450" s="6"/>
      <c r="N450" s="6"/>
      <c r="O450" s="6"/>
      <c r="P450" s="8"/>
      <c r="Q450" s="8"/>
      <c r="R450" s="6"/>
      <c r="S450" s="6"/>
      <c r="T450" s="6"/>
    </row>
    <row r="451" spans="1:20" x14ac:dyDescent="0.3">
      <c r="A451" s="6"/>
      <c r="B451" s="41" t="s">
        <v>3</v>
      </c>
      <c r="C451" s="7">
        <f>SUM(C436:C450)</f>
        <v>5</v>
      </c>
      <c r="D451" s="7">
        <f>SUM(D436:D450)</f>
        <v>0</v>
      </c>
      <c r="E451" s="7">
        <f>SUM(E436:E450)</f>
        <v>0</v>
      </c>
      <c r="F451" s="7">
        <f>SUM(F436:F450)</f>
        <v>0</v>
      </c>
      <c r="G451" s="7">
        <f>SUM(G436:G450)</f>
        <v>5</v>
      </c>
      <c r="H451" s="7">
        <f>SUM(H437:H450)</f>
        <v>5</v>
      </c>
      <c r="I451" s="7">
        <f>SUM(I437:I450)</f>
        <v>0</v>
      </c>
      <c r="J451" s="7">
        <f>SUM(J436:J450)</f>
        <v>0</v>
      </c>
      <c r="K451" s="7">
        <f>SUM(K436:K450)</f>
        <v>5</v>
      </c>
      <c r="L451" s="7">
        <f>SUM(L436:L450)</f>
        <v>0</v>
      </c>
      <c r="M451" s="47">
        <f>SUM(M436:M450)/4</f>
        <v>0</v>
      </c>
      <c r="N451" s="7">
        <f>SUM(N436:N450)</f>
        <v>0</v>
      </c>
      <c r="O451" s="47">
        <f>SUM(O436:O447)/4</f>
        <v>0</v>
      </c>
      <c r="P451" s="8" t="s">
        <v>63</v>
      </c>
      <c r="Q451" s="8"/>
      <c r="R451" s="7">
        <f>SUM(R436:R450)</f>
        <v>1</v>
      </c>
      <c r="S451" s="47"/>
      <c r="T451" s="6"/>
    </row>
    <row r="452" spans="1:20" x14ac:dyDescent="0.3">
      <c r="J452" s="18"/>
    </row>
    <row r="453" spans="1:20" x14ac:dyDescent="0.3">
      <c r="A453" s="16" t="s">
        <v>46</v>
      </c>
      <c r="O453" s="419" t="str">
        <f>O411</f>
        <v>Bermani Ulu, 31 Desember 2023</v>
      </c>
      <c r="P453" s="419"/>
      <c r="Q453" s="419"/>
      <c r="R453" s="419"/>
      <c r="S453" s="419"/>
      <c r="T453" s="419"/>
    </row>
    <row r="454" spans="1:20" x14ac:dyDescent="0.3">
      <c r="O454" s="419" t="s">
        <v>2</v>
      </c>
      <c r="P454" s="419"/>
      <c r="Q454" s="419"/>
      <c r="R454" s="419"/>
      <c r="S454" s="419"/>
      <c r="T454" s="419"/>
    </row>
    <row r="457" spans="1:20" x14ac:dyDescent="0.3">
      <c r="O457" s="428" t="str">
        <f>O415</f>
        <v>DODIT AGUSTIAWAN, SP</v>
      </c>
      <c r="P457" s="428"/>
      <c r="Q457" s="428"/>
      <c r="R457" s="428"/>
      <c r="S457" s="428"/>
      <c r="T457" s="428"/>
    </row>
    <row r="458" spans="1:20" x14ac:dyDescent="0.3">
      <c r="O458" s="419" t="str">
        <f>O416</f>
        <v>NIP. 19730816 200704 1 001</v>
      </c>
      <c r="P458" s="419"/>
      <c r="Q458" s="419"/>
      <c r="R458" s="419"/>
      <c r="S458" s="419"/>
      <c r="T458" s="419"/>
    </row>
  </sheetData>
  <mergeCells count="242">
    <mergeCell ref="O373:T373"/>
    <mergeCell ref="R345:S345"/>
    <mergeCell ref="T345:T350"/>
    <mergeCell ref="N345:O345"/>
    <mergeCell ref="O327:T327"/>
    <mergeCell ref="O368:T368"/>
    <mergeCell ref="N346:O346"/>
    <mergeCell ref="R346:S346"/>
    <mergeCell ref="A338:T338"/>
    <mergeCell ref="L347:M347"/>
    <mergeCell ref="O369:T369"/>
    <mergeCell ref="O372:T372"/>
    <mergeCell ref="A345:A350"/>
    <mergeCell ref="O79:T79"/>
    <mergeCell ref="O120:T120"/>
    <mergeCell ref="O160:T160"/>
    <mergeCell ref="O202:T202"/>
    <mergeCell ref="O245:T245"/>
    <mergeCell ref="N348:O348"/>
    <mergeCell ref="T304:T309"/>
    <mergeCell ref="R304:S304"/>
    <mergeCell ref="N265:O265"/>
    <mergeCell ref="O287:T287"/>
    <mergeCell ref="B345:B350"/>
    <mergeCell ref="D345:K345"/>
    <mergeCell ref="L345:M345"/>
    <mergeCell ref="D346:G346"/>
    <mergeCell ref="H346:K346"/>
    <mergeCell ref="L346:M346"/>
    <mergeCell ref="R305:S305"/>
    <mergeCell ref="L306:M306"/>
    <mergeCell ref="N306:O306"/>
    <mergeCell ref="L348:M348"/>
    <mergeCell ref="O328:T328"/>
    <mergeCell ref="O331:T331"/>
    <mergeCell ref="O332:T332"/>
    <mergeCell ref="A337:T337"/>
    <mergeCell ref="L307:M307"/>
    <mergeCell ref="N347:O347"/>
    <mergeCell ref="N307:O307"/>
    <mergeCell ref="A304:A309"/>
    <mergeCell ref="B304:B309"/>
    <mergeCell ref="D304:K304"/>
    <mergeCell ref="L304:M304"/>
    <mergeCell ref="N304:O304"/>
    <mergeCell ref="D305:G305"/>
    <mergeCell ref="H305:K305"/>
    <mergeCell ref="L305:M305"/>
    <mergeCell ref="N305:O305"/>
    <mergeCell ref="O290:T290"/>
    <mergeCell ref="O291:T291"/>
    <mergeCell ref="A296:T296"/>
    <mergeCell ref="A297:T297"/>
    <mergeCell ref="O286:T286"/>
    <mergeCell ref="R262:S262"/>
    <mergeCell ref="T262:T267"/>
    <mergeCell ref="D263:G263"/>
    <mergeCell ref="H263:K263"/>
    <mergeCell ref="L263:M263"/>
    <mergeCell ref="N263:O263"/>
    <mergeCell ref="R263:S263"/>
    <mergeCell ref="L264:M264"/>
    <mergeCell ref="N264:O264"/>
    <mergeCell ref="L265:M265"/>
    <mergeCell ref="O246:T246"/>
    <mergeCell ref="O249:T249"/>
    <mergeCell ref="O250:T250"/>
    <mergeCell ref="A254:T254"/>
    <mergeCell ref="A255:T255"/>
    <mergeCell ref="A262:A267"/>
    <mergeCell ref="B262:B267"/>
    <mergeCell ref="D262:K262"/>
    <mergeCell ref="L262:M262"/>
    <mergeCell ref="N262:O262"/>
    <mergeCell ref="A221:A226"/>
    <mergeCell ref="B221:B226"/>
    <mergeCell ref="D221:K221"/>
    <mergeCell ref="L221:M221"/>
    <mergeCell ref="N221:O221"/>
    <mergeCell ref="R221:S221"/>
    <mergeCell ref="N180:O180"/>
    <mergeCell ref="O203:T203"/>
    <mergeCell ref="O206:T206"/>
    <mergeCell ref="O207:T207"/>
    <mergeCell ref="A213:T213"/>
    <mergeCell ref="A214:T214"/>
    <mergeCell ref="T221:T226"/>
    <mergeCell ref="D222:G222"/>
    <mergeCell ref="H222:K222"/>
    <mergeCell ref="L222:M222"/>
    <mergeCell ref="N222:O222"/>
    <mergeCell ref="R222:S222"/>
    <mergeCell ref="L223:M223"/>
    <mergeCell ref="N223:O223"/>
    <mergeCell ref="L224:M224"/>
    <mergeCell ref="N224:O224"/>
    <mergeCell ref="O161:T161"/>
    <mergeCell ref="O164:T164"/>
    <mergeCell ref="O165:T165"/>
    <mergeCell ref="A169:T169"/>
    <mergeCell ref="A170:T170"/>
    <mergeCell ref="A177:A182"/>
    <mergeCell ref="B177:B182"/>
    <mergeCell ref="D177:K177"/>
    <mergeCell ref="L177:M177"/>
    <mergeCell ref="N177:O177"/>
    <mergeCell ref="R177:S177"/>
    <mergeCell ref="T177:T182"/>
    <mergeCell ref="D178:G178"/>
    <mergeCell ref="H178:K178"/>
    <mergeCell ref="L178:M178"/>
    <mergeCell ref="N178:O178"/>
    <mergeCell ref="R178:S178"/>
    <mergeCell ref="L179:M179"/>
    <mergeCell ref="N179:O179"/>
    <mergeCell ref="L180:M180"/>
    <mergeCell ref="A137:A142"/>
    <mergeCell ref="B137:B142"/>
    <mergeCell ref="D137:K137"/>
    <mergeCell ref="L137:M137"/>
    <mergeCell ref="N137:O137"/>
    <mergeCell ref="R137:S137"/>
    <mergeCell ref="N99:O99"/>
    <mergeCell ref="O121:T121"/>
    <mergeCell ref="O124:T124"/>
    <mergeCell ref="O125:T125"/>
    <mergeCell ref="A129:T129"/>
    <mergeCell ref="A130:T130"/>
    <mergeCell ref="T137:T142"/>
    <mergeCell ref="D138:G138"/>
    <mergeCell ref="H138:K138"/>
    <mergeCell ref="L138:M138"/>
    <mergeCell ref="N138:O138"/>
    <mergeCell ref="R138:S138"/>
    <mergeCell ref="L139:M139"/>
    <mergeCell ref="N139:O139"/>
    <mergeCell ref="L140:M140"/>
    <mergeCell ref="N140:O140"/>
    <mergeCell ref="O80:T80"/>
    <mergeCell ref="O83:T83"/>
    <mergeCell ref="O84:T84"/>
    <mergeCell ref="A88:T88"/>
    <mergeCell ref="A89:T89"/>
    <mergeCell ref="A96:A101"/>
    <mergeCell ref="B96:B101"/>
    <mergeCell ref="D96:K96"/>
    <mergeCell ref="L96:M96"/>
    <mergeCell ref="N96:O96"/>
    <mergeCell ref="R96:S96"/>
    <mergeCell ref="T96:T101"/>
    <mergeCell ref="D97:G97"/>
    <mergeCell ref="H97:K97"/>
    <mergeCell ref="L97:M97"/>
    <mergeCell ref="N97:O97"/>
    <mergeCell ref="R97:S97"/>
    <mergeCell ref="L98:M98"/>
    <mergeCell ref="N98:O98"/>
    <mergeCell ref="L99:M99"/>
    <mergeCell ref="L55:M55"/>
    <mergeCell ref="N55:O55"/>
    <mergeCell ref="R55:S55"/>
    <mergeCell ref="L56:M56"/>
    <mergeCell ref="N56:O56"/>
    <mergeCell ref="L57:M57"/>
    <mergeCell ref="N57:O57"/>
    <mergeCell ref="A47:T47"/>
    <mergeCell ref="A54:A59"/>
    <mergeCell ref="B54:B59"/>
    <mergeCell ref="D54:K54"/>
    <mergeCell ref="L54:M54"/>
    <mergeCell ref="N54:O54"/>
    <mergeCell ref="R54:S54"/>
    <mergeCell ref="T54:T59"/>
    <mergeCell ref="D55:G55"/>
    <mergeCell ref="H55:K55"/>
    <mergeCell ref="O37:T37"/>
    <mergeCell ref="O40:T40"/>
    <mergeCell ref="O41:T41"/>
    <mergeCell ref="A46:T46"/>
    <mergeCell ref="O36:T36"/>
    <mergeCell ref="D11:G11"/>
    <mergeCell ref="H11:K11"/>
    <mergeCell ref="L11:M11"/>
    <mergeCell ref="N11:O11"/>
    <mergeCell ref="R11:S11"/>
    <mergeCell ref="L12:M12"/>
    <mergeCell ref="N12:O12"/>
    <mergeCell ref="A3:T3"/>
    <mergeCell ref="A4:T4"/>
    <mergeCell ref="A10:A15"/>
    <mergeCell ref="B10:B15"/>
    <mergeCell ref="D10:K10"/>
    <mergeCell ref="L10:M10"/>
    <mergeCell ref="N10:O10"/>
    <mergeCell ref="R10:S10"/>
    <mergeCell ref="T10:T15"/>
    <mergeCell ref="L13:M13"/>
    <mergeCell ref="N13:O13"/>
    <mergeCell ref="A378:T378"/>
    <mergeCell ref="A379:T379"/>
    <mergeCell ref="A386:A391"/>
    <mergeCell ref="B386:B391"/>
    <mergeCell ref="D386:K386"/>
    <mergeCell ref="L386:M386"/>
    <mergeCell ref="N386:O386"/>
    <mergeCell ref="R386:S386"/>
    <mergeCell ref="T386:T391"/>
    <mergeCell ref="L389:M389"/>
    <mergeCell ref="N389:O389"/>
    <mergeCell ref="D387:G387"/>
    <mergeCell ref="O411:T411"/>
    <mergeCell ref="O412:T412"/>
    <mergeCell ref="O415:T415"/>
    <mergeCell ref="H387:K387"/>
    <mergeCell ref="L387:M387"/>
    <mergeCell ref="N387:O387"/>
    <mergeCell ref="R387:S387"/>
    <mergeCell ref="L388:M388"/>
    <mergeCell ref="A420:T420"/>
    <mergeCell ref="N388:O388"/>
    <mergeCell ref="O416:T416"/>
    <mergeCell ref="O453:T453"/>
    <mergeCell ref="O454:T454"/>
    <mergeCell ref="O457:T457"/>
    <mergeCell ref="O458:T458"/>
    <mergeCell ref="A421:T421"/>
    <mergeCell ref="A428:A433"/>
    <mergeCell ref="B428:B433"/>
    <mergeCell ref="D428:K428"/>
    <mergeCell ref="L428:M428"/>
    <mergeCell ref="N428:O428"/>
    <mergeCell ref="R428:S428"/>
    <mergeCell ref="T428:T433"/>
    <mergeCell ref="D429:G429"/>
    <mergeCell ref="H429:K429"/>
    <mergeCell ref="L429:M429"/>
    <mergeCell ref="N429:O429"/>
    <mergeCell ref="R429:S429"/>
    <mergeCell ref="L430:M430"/>
    <mergeCell ref="N430:O430"/>
    <mergeCell ref="L431:M431"/>
    <mergeCell ref="N431:O431"/>
  </mergeCells>
  <pageMargins left="0.47" right="0.43307086614173229" top="0.51181102362204722" bottom="0.51181102362204722" header="0.31496062992125984" footer="0.31496062992125984"/>
  <pageSetup paperSize="5" scale="79" orientation="landscape" horizontalDpi="4294967293" verticalDpi="4294967293" r:id="rId1"/>
  <rowBreaks count="10" manualBreakCount="10">
    <brk id="43" max="23" man="1"/>
    <brk id="85" max="23" man="1"/>
    <brk id="126" max="23" man="1"/>
    <brk id="167" max="23" man="1"/>
    <brk id="210" max="23" man="1"/>
    <brk id="251" max="23" man="1"/>
    <brk id="293" max="24" man="1"/>
    <brk id="334" max="24" man="1"/>
    <brk id="375" max="24" man="1"/>
    <brk id="417" max="24" man="1"/>
  </rowBreaks>
  <colBreaks count="1" manualBreakCount="1">
    <brk id="20" max="458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16</vt:i4>
      </vt:variant>
    </vt:vector>
  </HeadingPairs>
  <TitlesOfParts>
    <vt:vector size="32" baseType="lpstr">
      <vt:lpstr>CURUP</vt:lpstr>
      <vt:lpstr>KAB</vt:lpstr>
      <vt:lpstr>CURUP SELATAN</vt:lpstr>
      <vt:lpstr>CURUP UTARA</vt:lpstr>
      <vt:lpstr>CURUP TIMUR</vt:lpstr>
      <vt:lpstr>CURUP TENGAH</vt:lpstr>
      <vt:lpstr>SELUPU REJANG</vt:lpstr>
      <vt:lpstr>SINDANG KELINGI</vt:lpstr>
      <vt:lpstr>BERMANI ULU</vt:lpstr>
      <vt:lpstr>BUR</vt:lpstr>
      <vt:lpstr>SINDANG DATARAN </vt:lpstr>
      <vt:lpstr>SINDANG BELITI ULU</vt:lpstr>
      <vt:lpstr>BINDURIANG</vt:lpstr>
      <vt:lpstr>PUT </vt:lpstr>
      <vt:lpstr>SINDANG BELITI ILIR</vt:lpstr>
      <vt:lpstr>KOTA PADANG</vt:lpstr>
      <vt:lpstr>'BERMANI ULU'!Print_Area</vt:lpstr>
      <vt:lpstr>BINDURIANG!Print_Area</vt:lpstr>
      <vt:lpstr>BUR!Print_Area</vt:lpstr>
      <vt:lpstr>CURUP!Print_Area</vt:lpstr>
      <vt:lpstr>'CURUP SELATAN'!Print_Area</vt:lpstr>
      <vt:lpstr>'CURUP TENGAH'!Print_Area</vt:lpstr>
      <vt:lpstr>'CURUP TIMUR'!Print_Area</vt:lpstr>
      <vt:lpstr>'CURUP UTARA'!Print_Area</vt:lpstr>
      <vt:lpstr>KAB!Print_Area</vt:lpstr>
      <vt:lpstr>'KOTA PADANG'!Print_Area</vt:lpstr>
      <vt:lpstr>'PUT '!Print_Area</vt:lpstr>
      <vt:lpstr>'SELUPU REJANG'!Print_Area</vt:lpstr>
      <vt:lpstr>'SINDANG BELITI ILIR'!Print_Area</vt:lpstr>
      <vt:lpstr>'SINDANG BELITI ULU'!Print_Area</vt:lpstr>
      <vt:lpstr>'SINDANG DATARAN '!Print_Area</vt:lpstr>
      <vt:lpstr>'SINDANG KELINGI'!Print_Area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akunbarulagie3@gmail.com</cp:lastModifiedBy>
  <cp:lastPrinted>2023-05-15T08:26:06Z</cp:lastPrinted>
  <dcterms:created xsi:type="dcterms:W3CDTF">2013-04-25T03:00:15Z</dcterms:created>
  <dcterms:modified xsi:type="dcterms:W3CDTF">2024-06-18T14:36:44Z</dcterms:modified>
</cp:coreProperties>
</file>